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rzysztof\Desktop\Universe\Studia\przedmioty matematyczne\Ekonometria i statystyka dział\Prognozowania i symulacje\dane projekt\"/>
    </mc:Choice>
  </mc:AlternateContent>
  <xr:revisionPtr revIDLastSave="0" documentId="13_ncr:1_{049B2146-BDCD-4580-A888-A2F6384E6DE5}" xr6:coauthVersionLast="46" xr6:coauthVersionMax="46" xr10:uidLastSave="{00000000-0000-0000-0000-000000000000}"/>
  <bookViews>
    <workbookView xWindow="28680" yWindow="-120" windowWidth="29040" windowHeight="15840" xr2:uid="{F21EB65D-A8B9-4330-95EF-A10CB656FDE3}"/>
  </bookViews>
  <sheets>
    <sheet name="Szereg czasowy" sheetId="1" r:id="rId1"/>
    <sheet name="Weryfikacja puntków zwrotnych" sheetId="4" r:id="rId2"/>
    <sheet name="Szereg czasowy krótki" sheetId="2" r:id="rId3"/>
    <sheet name=" Średnie ważone" sheetId="37" r:id="rId4"/>
    <sheet name="Metody Oparte na średnich" sheetId="36" r:id="rId5"/>
    <sheet name="Wygładzanie wykładnicze" sheetId="38" r:id="rId6"/>
  </sheets>
  <definedNames>
    <definedName name="solver_adj" localSheetId="5" hidden="1">'Wygładzanie wykładnicze'!$B$14:$B$16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'Wygładzanie wykładnicze'!$B$14</definedName>
    <definedName name="solver_lhs2" localSheetId="5" hidden="1">'Wygładzanie wykładnicze'!$B$14</definedName>
    <definedName name="solver_lhs3" localSheetId="5" hidden="1">'Wygładzanie wykładnicze'!$B$15</definedName>
    <definedName name="solver_lhs4" localSheetId="5" hidden="1">'Wygładzanie wykładnicze'!$B$15</definedName>
    <definedName name="solver_lhs5" localSheetId="5" hidden="1">'Wygładzanie wykładnicze'!$B$16</definedName>
    <definedName name="solver_lhs6" localSheetId="5" hidden="1">'Wygładzanie wykładnicze'!$B$16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6</definedName>
    <definedName name="solver_nwt" localSheetId="5" hidden="1">1</definedName>
    <definedName name="solver_opt" localSheetId="5" hidden="1">'Wygładzanie wykładnicze'!$U$85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el2" localSheetId="5" hidden="1">3</definedName>
    <definedName name="solver_rel3" localSheetId="5" hidden="1">1</definedName>
    <definedName name="solver_rel4" localSheetId="5" hidden="1">3</definedName>
    <definedName name="solver_rel5" localSheetId="5" hidden="1">1</definedName>
    <definedName name="solver_rel6" localSheetId="5" hidden="1">3</definedName>
    <definedName name="solver_rhs1" localSheetId="5" hidden="1">1</definedName>
    <definedName name="solver_rhs2" localSheetId="5" hidden="1">0</definedName>
    <definedName name="solver_rhs3" localSheetId="5" hidden="1">1</definedName>
    <definedName name="solver_rhs4" localSheetId="5" hidden="1">0</definedName>
    <definedName name="solver_rhs5" localSheetId="5" hidden="1">1</definedName>
    <definedName name="solver_rhs6" localSheetId="5" hidden="1">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7" i="37" l="1"/>
  <c r="J88" i="37"/>
  <c r="J5" i="37"/>
  <c r="J82" i="37" l="1"/>
  <c r="I82" i="37"/>
  <c r="K8" i="4" a="1"/>
  <c r="K8" i="4" l="1"/>
  <c r="K12" i="4"/>
  <c r="J8" i="4" a="1"/>
  <c r="I8" i="4" a="1"/>
  <c r="H8" i="4" a="1"/>
  <c r="G8" i="4" a="1"/>
  <c r="G12" i="4" l="1"/>
  <c r="H12" i="4"/>
  <c r="I12" i="4"/>
  <c r="J12" i="4"/>
  <c r="J8" i="4"/>
  <c r="I8" i="4"/>
  <c r="H8" i="4"/>
  <c r="G8" i="4"/>
  <c r="Q4" i="36" l="1"/>
  <c r="Q5" i="36"/>
  <c r="J86" i="36"/>
  <c r="J85" i="36"/>
  <c r="J84" i="36"/>
  <c r="P86" i="36"/>
  <c r="H81" i="37"/>
  <c r="H82" i="37"/>
  <c r="H80" i="37"/>
  <c r="K87" i="37"/>
  <c r="L87" i="37" s="1"/>
  <c r="I7" i="37"/>
  <c r="O4" i="36" l="1"/>
  <c r="O6" i="38"/>
  <c r="O3" i="38"/>
  <c r="I6" i="36"/>
  <c r="U86" i="38"/>
  <c r="T6" i="38"/>
  <c r="M2" i="38"/>
  <c r="K3" i="38"/>
  <c r="S5" i="36"/>
  <c r="S4" i="36"/>
  <c r="O3" i="36"/>
  <c r="K6" i="36"/>
  <c r="J5" i="36"/>
  <c r="I5" i="36"/>
  <c r="J78" i="37"/>
  <c r="J79" i="37"/>
  <c r="J77" i="37"/>
  <c r="J75" i="37"/>
  <c r="J76" i="37"/>
  <c r="J74" i="37"/>
  <c r="J72" i="37"/>
  <c r="J73" i="37"/>
  <c r="J71" i="37"/>
  <c r="J69" i="37"/>
  <c r="J70" i="37"/>
  <c r="J68" i="37"/>
  <c r="J66" i="37"/>
  <c r="J67" i="37"/>
  <c r="J65" i="37"/>
  <c r="J63" i="37"/>
  <c r="J64" i="37"/>
  <c r="J62" i="37"/>
  <c r="J60" i="37"/>
  <c r="J61" i="37"/>
  <c r="J59" i="37"/>
  <c r="J57" i="37"/>
  <c r="J58" i="37"/>
  <c r="J56" i="37"/>
  <c r="J54" i="37"/>
  <c r="J55" i="37"/>
  <c r="J53" i="37"/>
  <c r="J51" i="37"/>
  <c r="J52" i="37"/>
  <c r="J50" i="37"/>
  <c r="J48" i="37"/>
  <c r="J49" i="37"/>
  <c r="J47" i="37"/>
  <c r="J46" i="37"/>
  <c r="J45" i="37"/>
  <c r="J44" i="37"/>
  <c r="J42" i="37"/>
  <c r="J43" i="37"/>
  <c r="J41" i="37"/>
  <c r="J39" i="37"/>
  <c r="J40" i="37"/>
  <c r="J38" i="37"/>
  <c r="J36" i="37"/>
  <c r="J37" i="37"/>
  <c r="J35" i="37"/>
  <c r="J33" i="37"/>
  <c r="J34" i="37"/>
  <c r="J32" i="37"/>
  <c r="J30" i="37"/>
  <c r="J31" i="37"/>
  <c r="J29" i="37"/>
  <c r="J27" i="37"/>
  <c r="J28" i="37"/>
  <c r="J26" i="37"/>
  <c r="J24" i="37"/>
  <c r="J25" i="37"/>
  <c r="J23" i="37"/>
  <c r="J21" i="37"/>
  <c r="J22" i="37"/>
  <c r="J20" i="37"/>
  <c r="J18" i="37"/>
  <c r="J19" i="37"/>
  <c r="J17" i="37"/>
  <c r="J15" i="37"/>
  <c r="J16" i="37"/>
  <c r="J14" i="37"/>
  <c r="J12" i="37"/>
  <c r="J13" i="37"/>
  <c r="J11" i="37"/>
  <c r="J9" i="37"/>
  <c r="J10" i="37"/>
  <c r="J8" i="37"/>
  <c r="J6" i="37"/>
  <c r="J7" i="37"/>
  <c r="H5" i="37"/>
  <c r="Q4" i="38" l="1"/>
  <c r="R4" i="38"/>
  <c r="S3" i="38"/>
  <c r="S4" i="38"/>
  <c r="S2" i="38"/>
  <c r="Q5" i="38" s="1"/>
  <c r="M3" i="38"/>
  <c r="N2" i="38"/>
  <c r="K2" i="38"/>
  <c r="L3" i="38" s="1"/>
  <c r="P3" i="38" l="1"/>
  <c r="N3" i="38"/>
  <c r="M4" i="38" s="1"/>
  <c r="R5" i="38"/>
  <c r="U6" i="38" s="1"/>
  <c r="S5" i="38"/>
  <c r="O4" i="38"/>
  <c r="P4" i="38" s="1"/>
  <c r="K4" i="38"/>
  <c r="Q6" i="38" l="1"/>
  <c r="N4" i="38"/>
  <c r="O5" i="38" s="1"/>
  <c r="P5" i="38" s="1"/>
  <c r="L4" i="38"/>
  <c r="K5" i="38"/>
  <c r="S6" i="38" l="1"/>
  <c r="R6" i="38"/>
  <c r="M5" i="38"/>
  <c r="N5" i="38"/>
  <c r="L5" i="38"/>
  <c r="K6" i="38"/>
  <c r="Q7" i="38" l="1"/>
  <c r="T7" i="38"/>
  <c r="U7" i="38" s="1"/>
  <c r="P6" i="38"/>
  <c r="M6" i="38"/>
  <c r="K7" i="38"/>
  <c r="L6" i="38"/>
  <c r="K9" i="37"/>
  <c r="K13" i="37"/>
  <c r="K21" i="37"/>
  <c r="K24" i="37"/>
  <c r="K25" i="37"/>
  <c r="K28" i="37"/>
  <c r="K30" i="37"/>
  <c r="K33" i="37"/>
  <c r="K34" i="37"/>
  <c r="K36" i="37"/>
  <c r="K37" i="37"/>
  <c r="K45" i="37"/>
  <c r="K46" i="37"/>
  <c r="K49" i="37"/>
  <c r="K52" i="37"/>
  <c r="K57" i="37"/>
  <c r="K61" i="37"/>
  <c r="K69" i="37"/>
  <c r="K72" i="37"/>
  <c r="K73" i="37"/>
  <c r="K76" i="37"/>
  <c r="K78" i="37"/>
  <c r="K6" i="37"/>
  <c r="K7" i="37"/>
  <c r="K10" i="37"/>
  <c r="K12" i="37"/>
  <c r="K14" i="37"/>
  <c r="K15" i="37"/>
  <c r="K16" i="37"/>
  <c r="K18" i="37"/>
  <c r="K19" i="37"/>
  <c r="K22" i="37"/>
  <c r="K27" i="37"/>
  <c r="K31" i="37"/>
  <c r="K39" i="37"/>
  <c r="K40" i="37"/>
  <c r="K42" i="37"/>
  <c r="K43" i="37"/>
  <c r="K48" i="37"/>
  <c r="K51" i="37"/>
  <c r="K54" i="37"/>
  <c r="K55" i="37"/>
  <c r="K58" i="37"/>
  <c r="K60" i="37"/>
  <c r="K63" i="37"/>
  <c r="K64" i="37"/>
  <c r="K66" i="37"/>
  <c r="K67" i="37"/>
  <c r="K70" i="37"/>
  <c r="K75" i="37"/>
  <c r="K79" i="37"/>
  <c r="I10" i="37"/>
  <c r="K8" i="37" s="1"/>
  <c r="I28" i="37"/>
  <c r="K26" i="37" s="1"/>
  <c r="I43" i="37"/>
  <c r="K41" i="37" s="1"/>
  <c r="I58" i="37"/>
  <c r="K56" i="37" s="1"/>
  <c r="I76" i="37"/>
  <c r="K74" i="37" s="1"/>
  <c r="H77" i="37"/>
  <c r="H78" i="37"/>
  <c r="H79" i="37"/>
  <c r="H41" i="37"/>
  <c r="H42" i="37"/>
  <c r="H43" i="37"/>
  <c r="H44" i="37"/>
  <c r="I46" i="37" s="1"/>
  <c r="K44" i="37" s="1"/>
  <c r="H45" i="37"/>
  <c r="H46" i="37"/>
  <c r="H47" i="37"/>
  <c r="H48" i="37"/>
  <c r="H49" i="37"/>
  <c r="H50" i="37"/>
  <c r="H51" i="37"/>
  <c r="H52" i="37"/>
  <c r="H53" i="37"/>
  <c r="H54" i="37"/>
  <c r="H55" i="37"/>
  <c r="I55" i="37" s="1"/>
  <c r="K53" i="37" s="1"/>
  <c r="H56" i="37"/>
  <c r="H57" i="37"/>
  <c r="H58" i="37"/>
  <c r="H59" i="37"/>
  <c r="H60" i="37"/>
  <c r="H61" i="37"/>
  <c r="H62" i="37"/>
  <c r="H63" i="37"/>
  <c r="H64" i="37"/>
  <c r="H65" i="37"/>
  <c r="H66" i="37"/>
  <c r="H67" i="37"/>
  <c r="I67" i="37" s="1"/>
  <c r="K65" i="37" s="1"/>
  <c r="H68" i="37"/>
  <c r="I70" i="37" s="1"/>
  <c r="K68" i="37" s="1"/>
  <c r="H69" i="37"/>
  <c r="H70" i="37"/>
  <c r="H71" i="37"/>
  <c r="H72" i="37"/>
  <c r="H73" i="37"/>
  <c r="H74" i="37"/>
  <c r="H75" i="37"/>
  <c r="H76" i="37"/>
  <c r="H6" i="37"/>
  <c r="H7" i="37"/>
  <c r="H8" i="37"/>
  <c r="H9" i="37"/>
  <c r="H10" i="37"/>
  <c r="H11" i="37"/>
  <c r="H12" i="37"/>
  <c r="H13" i="37"/>
  <c r="H14" i="37"/>
  <c r="I16" i="37" s="1"/>
  <c r="H15" i="37"/>
  <c r="H16" i="37"/>
  <c r="H17" i="37"/>
  <c r="I19" i="37" s="1"/>
  <c r="K17" i="37" s="1"/>
  <c r="H18" i="37"/>
  <c r="H19" i="37"/>
  <c r="H20" i="37"/>
  <c r="H21" i="37"/>
  <c r="H22" i="37"/>
  <c r="H23" i="37"/>
  <c r="H24" i="37"/>
  <c r="H25" i="37"/>
  <c r="H26" i="37"/>
  <c r="H27" i="37"/>
  <c r="H28" i="37"/>
  <c r="H29" i="37"/>
  <c r="I31" i="37" s="1"/>
  <c r="K29" i="37" s="1"/>
  <c r="H30" i="37"/>
  <c r="H31" i="37"/>
  <c r="H32" i="37"/>
  <c r="H33" i="37"/>
  <c r="H34" i="37"/>
  <c r="H35" i="37"/>
  <c r="H36" i="37"/>
  <c r="H37" i="37"/>
  <c r="H38" i="37"/>
  <c r="H39" i="37"/>
  <c r="H40" i="37"/>
  <c r="I40" i="37" s="1"/>
  <c r="K38" i="37" s="1"/>
  <c r="K5" i="37"/>
  <c r="T12" i="36"/>
  <c r="T16" i="36"/>
  <c r="T28" i="36"/>
  <c r="T32" i="36"/>
  <c r="T37" i="36"/>
  <c r="T38" i="36"/>
  <c r="T44" i="36"/>
  <c r="T48" i="36"/>
  <c r="T49" i="36"/>
  <c r="T60" i="36"/>
  <c r="T64" i="36"/>
  <c r="T69" i="36"/>
  <c r="T70" i="36"/>
  <c r="T76" i="36"/>
  <c r="T80" i="36"/>
  <c r="T81" i="36"/>
  <c r="S83" i="36"/>
  <c r="T5" i="36"/>
  <c r="S6" i="36"/>
  <c r="T6" i="36" s="1"/>
  <c r="S7" i="36"/>
  <c r="T7" i="36" s="1"/>
  <c r="S8" i="36"/>
  <c r="T8" i="36" s="1"/>
  <c r="S9" i="36"/>
  <c r="T9" i="36" s="1"/>
  <c r="S10" i="36"/>
  <c r="T10" i="36" s="1"/>
  <c r="S11" i="36"/>
  <c r="T11" i="36" s="1"/>
  <c r="S12" i="36"/>
  <c r="S13" i="36"/>
  <c r="T13" i="36" s="1"/>
  <c r="S14" i="36"/>
  <c r="T14" i="36" s="1"/>
  <c r="S15" i="36"/>
  <c r="T15" i="36" s="1"/>
  <c r="S16" i="36"/>
  <c r="S17" i="36"/>
  <c r="T17" i="36" s="1"/>
  <c r="S18" i="36"/>
  <c r="T18" i="36" s="1"/>
  <c r="S19" i="36"/>
  <c r="T19" i="36" s="1"/>
  <c r="S20" i="36"/>
  <c r="T20" i="36" s="1"/>
  <c r="S21" i="36"/>
  <c r="T21" i="36" s="1"/>
  <c r="S22" i="36"/>
  <c r="T22" i="36" s="1"/>
  <c r="S23" i="36"/>
  <c r="T23" i="36" s="1"/>
  <c r="S24" i="36"/>
  <c r="T24" i="36" s="1"/>
  <c r="S25" i="36"/>
  <c r="T25" i="36" s="1"/>
  <c r="S26" i="36"/>
  <c r="T26" i="36" s="1"/>
  <c r="S27" i="36"/>
  <c r="T27" i="36" s="1"/>
  <c r="S28" i="36"/>
  <c r="S29" i="36"/>
  <c r="T29" i="36" s="1"/>
  <c r="S30" i="36"/>
  <c r="T30" i="36" s="1"/>
  <c r="S31" i="36"/>
  <c r="T31" i="36" s="1"/>
  <c r="S32" i="36"/>
  <c r="S33" i="36"/>
  <c r="T33" i="36" s="1"/>
  <c r="S34" i="36"/>
  <c r="T34" i="36" s="1"/>
  <c r="S35" i="36"/>
  <c r="T35" i="36" s="1"/>
  <c r="S36" i="36"/>
  <c r="T36" i="36" s="1"/>
  <c r="S37" i="36"/>
  <c r="S38" i="36"/>
  <c r="S39" i="36"/>
  <c r="T39" i="36" s="1"/>
  <c r="S40" i="36"/>
  <c r="T40" i="36" s="1"/>
  <c r="S41" i="36"/>
  <c r="T41" i="36" s="1"/>
  <c r="S42" i="36"/>
  <c r="T42" i="36" s="1"/>
  <c r="S43" i="36"/>
  <c r="T43" i="36" s="1"/>
  <c r="S44" i="36"/>
  <c r="S45" i="36"/>
  <c r="T45" i="36" s="1"/>
  <c r="S46" i="36"/>
  <c r="T46" i="36" s="1"/>
  <c r="S47" i="36"/>
  <c r="T47" i="36" s="1"/>
  <c r="S48" i="36"/>
  <c r="S49" i="36"/>
  <c r="S50" i="36"/>
  <c r="T50" i="36" s="1"/>
  <c r="S51" i="36"/>
  <c r="T51" i="36" s="1"/>
  <c r="S52" i="36"/>
  <c r="T52" i="36" s="1"/>
  <c r="S53" i="36"/>
  <c r="T53" i="36" s="1"/>
  <c r="S54" i="36"/>
  <c r="T54" i="36" s="1"/>
  <c r="S55" i="36"/>
  <c r="T55" i="36" s="1"/>
  <c r="S56" i="36"/>
  <c r="T56" i="36" s="1"/>
  <c r="S57" i="36"/>
  <c r="T57" i="36" s="1"/>
  <c r="S58" i="36"/>
  <c r="T58" i="36" s="1"/>
  <c r="S59" i="36"/>
  <c r="T59" i="36" s="1"/>
  <c r="S60" i="36"/>
  <c r="S61" i="36"/>
  <c r="T61" i="36" s="1"/>
  <c r="S62" i="36"/>
  <c r="T62" i="36" s="1"/>
  <c r="S63" i="36"/>
  <c r="T63" i="36" s="1"/>
  <c r="S64" i="36"/>
  <c r="S65" i="36"/>
  <c r="T65" i="36" s="1"/>
  <c r="S66" i="36"/>
  <c r="T66" i="36" s="1"/>
  <c r="S67" i="36"/>
  <c r="T67" i="36" s="1"/>
  <c r="S68" i="36"/>
  <c r="T68" i="36" s="1"/>
  <c r="S69" i="36"/>
  <c r="S70" i="36"/>
  <c r="S71" i="36"/>
  <c r="T71" i="36" s="1"/>
  <c r="S72" i="36"/>
  <c r="T72" i="36" s="1"/>
  <c r="S73" i="36"/>
  <c r="T73" i="36" s="1"/>
  <c r="S74" i="36"/>
  <c r="T74" i="36" s="1"/>
  <c r="S75" i="36"/>
  <c r="T75" i="36" s="1"/>
  <c r="S76" i="36"/>
  <c r="S77" i="36"/>
  <c r="T77" i="36" s="1"/>
  <c r="S78" i="36"/>
  <c r="T78" i="36" s="1"/>
  <c r="S79" i="36"/>
  <c r="T79" i="36" s="1"/>
  <c r="S80" i="36"/>
  <c r="S81" i="36"/>
  <c r="S82" i="36"/>
  <c r="T82" i="36" s="1"/>
  <c r="T4" i="36"/>
  <c r="R10" i="36"/>
  <c r="R14" i="36"/>
  <c r="R26" i="36"/>
  <c r="R30" i="36"/>
  <c r="R31" i="36"/>
  <c r="R42" i="36"/>
  <c r="R46" i="36"/>
  <c r="R58" i="36"/>
  <c r="R62" i="36"/>
  <c r="R63" i="36"/>
  <c r="R74" i="36"/>
  <c r="R78" i="36"/>
  <c r="Q83" i="36"/>
  <c r="R5" i="36"/>
  <c r="Q6" i="36"/>
  <c r="R6" i="36" s="1"/>
  <c r="Q7" i="36"/>
  <c r="R7" i="36" s="1"/>
  <c r="Q8" i="36"/>
  <c r="R8" i="36" s="1"/>
  <c r="Q9" i="36"/>
  <c r="R9" i="36" s="1"/>
  <c r="Q10" i="36"/>
  <c r="Q11" i="36"/>
  <c r="R11" i="36" s="1"/>
  <c r="Q12" i="36"/>
  <c r="R12" i="36" s="1"/>
  <c r="Q13" i="36"/>
  <c r="R13" i="36" s="1"/>
  <c r="Q14" i="36"/>
  <c r="Q15" i="36"/>
  <c r="R15" i="36" s="1"/>
  <c r="Q16" i="36"/>
  <c r="R16" i="36" s="1"/>
  <c r="Q17" i="36"/>
  <c r="R17" i="36" s="1"/>
  <c r="Q18" i="36"/>
  <c r="R18" i="36" s="1"/>
  <c r="Q19" i="36"/>
  <c r="R19" i="36" s="1"/>
  <c r="Q20" i="36"/>
  <c r="R20" i="36" s="1"/>
  <c r="Q21" i="36"/>
  <c r="R21" i="36" s="1"/>
  <c r="Q22" i="36"/>
  <c r="R22" i="36" s="1"/>
  <c r="Q23" i="36"/>
  <c r="R23" i="36" s="1"/>
  <c r="Q24" i="36"/>
  <c r="R24" i="36" s="1"/>
  <c r="Q25" i="36"/>
  <c r="R25" i="36" s="1"/>
  <c r="Q26" i="36"/>
  <c r="Q27" i="36"/>
  <c r="R27" i="36" s="1"/>
  <c r="Q28" i="36"/>
  <c r="R28" i="36" s="1"/>
  <c r="Q29" i="36"/>
  <c r="R29" i="36" s="1"/>
  <c r="Q30" i="36"/>
  <c r="Q31" i="36"/>
  <c r="Q32" i="36"/>
  <c r="R32" i="36" s="1"/>
  <c r="Q33" i="36"/>
  <c r="R33" i="36" s="1"/>
  <c r="Q34" i="36"/>
  <c r="R34" i="36" s="1"/>
  <c r="Q35" i="36"/>
  <c r="R35" i="36" s="1"/>
  <c r="Q36" i="36"/>
  <c r="R36" i="36" s="1"/>
  <c r="Q37" i="36"/>
  <c r="R37" i="36" s="1"/>
  <c r="Q38" i="36"/>
  <c r="R38" i="36" s="1"/>
  <c r="Q39" i="36"/>
  <c r="R39" i="36" s="1"/>
  <c r="Q40" i="36"/>
  <c r="R40" i="36" s="1"/>
  <c r="Q41" i="36"/>
  <c r="R41" i="36" s="1"/>
  <c r="Q42" i="36"/>
  <c r="Q43" i="36"/>
  <c r="R43" i="36" s="1"/>
  <c r="Q44" i="36"/>
  <c r="R44" i="36" s="1"/>
  <c r="Q45" i="36"/>
  <c r="R45" i="36" s="1"/>
  <c r="Q46" i="36"/>
  <c r="Q47" i="36"/>
  <c r="R47" i="36" s="1"/>
  <c r="Q48" i="36"/>
  <c r="R48" i="36" s="1"/>
  <c r="Q49" i="36"/>
  <c r="R49" i="36" s="1"/>
  <c r="Q50" i="36"/>
  <c r="R50" i="36" s="1"/>
  <c r="Q51" i="36"/>
  <c r="R51" i="36" s="1"/>
  <c r="Q52" i="36"/>
  <c r="R52" i="36" s="1"/>
  <c r="Q53" i="36"/>
  <c r="R53" i="36" s="1"/>
  <c r="Q54" i="36"/>
  <c r="R54" i="36" s="1"/>
  <c r="Q55" i="36"/>
  <c r="R55" i="36" s="1"/>
  <c r="Q56" i="36"/>
  <c r="R56" i="36" s="1"/>
  <c r="Q57" i="36"/>
  <c r="R57" i="36" s="1"/>
  <c r="Q58" i="36"/>
  <c r="Q59" i="36"/>
  <c r="R59" i="36" s="1"/>
  <c r="Q60" i="36"/>
  <c r="R60" i="36" s="1"/>
  <c r="Q61" i="36"/>
  <c r="R61" i="36" s="1"/>
  <c r="Q62" i="36"/>
  <c r="Q63" i="36"/>
  <c r="Q64" i="36"/>
  <c r="R64" i="36" s="1"/>
  <c r="Q65" i="36"/>
  <c r="R65" i="36" s="1"/>
  <c r="Q66" i="36"/>
  <c r="R66" i="36" s="1"/>
  <c r="Q67" i="36"/>
  <c r="R67" i="36" s="1"/>
  <c r="Q68" i="36"/>
  <c r="R68" i="36" s="1"/>
  <c r="Q69" i="36"/>
  <c r="R69" i="36" s="1"/>
  <c r="Q70" i="36"/>
  <c r="R70" i="36" s="1"/>
  <c r="Q71" i="36"/>
  <c r="R71" i="36" s="1"/>
  <c r="Q72" i="36"/>
  <c r="R72" i="36" s="1"/>
  <c r="Q73" i="36"/>
  <c r="R73" i="36" s="1"/>
  <c r="Q74" i="36"/>
  <c r="Q75" i="36"/>
  <c r="R75" i="36" s="1"/>
  <c r="Q76" i="36"/>
  <c r="R76" i="36" s="1"/>
  <c r="Q77" i="36"/>
  <c r="R77" i="36" s="1"/>
  <c r="Q78" i="36"/>
  <c r="Q79" i="36"/>
  <c r="R79" i="36" s="1"/>
  <c r="Q80" i="36"/>
  <c r="R80" i="36" s="1"/>
  <c r="Q81" i="36"/>
  <c r="R81" i="36" s="1"/>
  <c r="Q82" i="36"/>
  <c r="R82" i="36" s="1"/>
  <c r="R4" i="36"/>
  <c r="P7" i="36"/>
  <c r="P11" i="36"/>
  <c r="P12" i="36"/>
  <c r="P15" i="36"/>
  <c r="P16" i="36"/>
  <c r="P23" i="36"/>
  <c r="P27" i="36"/>
  <c r="P28" i="36"/>
  <c r="P31" i="36"/>
  <c r="P32" i="36"/>
  <c r="P38" i="36"/>
  <c r="P42" i="36"/>
  <c r="P46" i="36"/>
  <c r="P50" i="36"/>
  <c r="P54" i="36"/>
  <c r="P58" i="36"/>
  <c r="P62" i="36"/>
  <c r="P66" i="36"/>
  <c r="P70" i="36"/>
  <c r="P74" i="36"/>
  <c r="P78" i="36"/>
  <c r="P82" i="36"/>
  <c r="P4" i="36"/>
  <c r="O5" i="36"/>
  <c r="P5" i="36" s="1"/>
  <c r="O6" i="36"/>
  <c r="P6" i="36" s="1"/>
  <c r="O7" i="36"/>
  <c r="O8" i="36"/>
  <c r="P8" i="36" s="1"/>
  <c r="O9" i="36"/>
  <c r="P9" i="36" s="1"/>
  <c r="O10" i="36"/>
  <c r="P10" i="36" s="1"/>
  <c r="O11" i="36"/>
  <c r="O12" i="36"/>
  <c r="O13" i="36"/>
  <c r="P13" i="36" s="1"/>
  <c r="O14" i="36"/>
  <c r="P14" i="36" s="1"/>
  <c r="O15" i="36"/>
  <c r="O16" i="36"/>
  <c r="O17" i="36"/>
  <c r="P17" i="36" s="1"/>
  <c r="O18" i="36"/>
  <c r="P18" i="36" s="1"/>
  <c r="O19" i="36"/>
  <c r="P19" i="36" s="1"/>
  <c r="O20" i="36"/>
  <c r="P20" i="36" s="1"/>
  <c r="O21" i="36"/>
  <c r="P21" i="36" s="1"/>
  <c r="O22" i="36"/>
  <c r="P22" i="36" s="1"/>
  <c r="O23" i="36"/>
  <c r="O24" i="36"/>
  <c r="P24" i="36" s="1"/>
  <c r="O25" i="36"/>
  <c r="P25" i="36" s="1"/>
  <c r="O26" i="36"/>
  <c r="P26" i="36" s="1"/>
  <c r="O27" i="36"/>
  <c r="O28" i="36"/>
  <c r="O29" i="36"/>
  <c r="P29" i="36" s="1"/>
  <c r="O30" i="36"/>
  <c r="P30" i="36" s="1"/>
  <c r="O31" i="36"/>
  <c r="O32" i="36"/>
  <c r="O33" i="36"/>
  <c r="P33" i="36" s="1"/>
  <c r="O34" i="36"/>
  <c r="P34" i="36" s="1"/>
  <c r="O35" i="36"/>
  <c r="P35" i="36" s="1"/>
  <c r="O36" i="36"/>
  <c r="P36" i="36" s="1"/>
  <c r="O37" i="36"/>
  <c r="P37" i="36" s="1"/>
  <c r="O38" i="36"/>
  <c r="O39" i="36"/>
  <c r="P39" i="36" s="1"/>
  <c r="O40" i="36"/>
  <c r="P40" i="36" s="1"/>
  <c r="O41" i="36"/>
  <c r="P41" i="36" s="1"/>
  <c r="O42" i="36"/>
  <c r="O43" i="36"/>
  <c r="P43" i="36" s="1"/>
  <c r="O44" i="36"/>
  <c r="P44" i="36" s="1"/>
  <c r="O45" i="36"/>
  <c r="P45" i="36" s="1"/>
  <c r="O46" i="36"/>
  <c r="O47" i="36"/>
  <c r="P47" i="36" s="1"/>
  <c r="O48" i="36"/>
  <c r="P48" i="36" s="1"/>
  <c r="O49" i="36"/>
  <c r="P49" i="36" s="1"/>
  <c r="O50" i="36"/>
  <c r="O51" i="36"/>
  <c r="P51" i="36" s="1"/>
  <c r="O52" i="36"/>
  <c r="P52" i="36" s="1"/>
  <c r="O53" i="36"/>
  <c r="P53" i="36" s="1"/>
  <c r="O54" i="36"/>
  <c r="O55" i="36"/>
  <c r="P55" i="36" s="1"/>
  <c r="O56" i="36"/>
  <c r="P56" i="36" s="1"/>
  <c r="O57" i="36"/>
  <c r="P57" i="36" s="1"/>
  <c r="O58" i="36"/>
  <c r="O59" i="36"/>
  <c r="P59" i="36" s="1"/>
  <c r="O60" i="36"/>
  <c r="P60" i="36" s="1"/>
  <c r="O61" i="36"/>
  <c r="P61" i="36" s="1"/>
  <c r="O62" i="36"/>
  <c r="O63" i="36"/>
  <c r="P63" i="36" s="1"/>
  <c r="O64" i="36"/>
  <c r="P64" i="36" s="1"/>
  <c r="O65" i="36"/>
  <c r="P65" i="36" s="1"/>
  <c r="O66" i="36"/>
  <c r="O67" i="36"/>
  <c r="P67" i="36" s="1"/>
  <c r="O68" i="36"/>
  <c r="P68" i="36" s="1"/>
  <c r="O69" i="36"/>
  <c r="P69" i="36" s="1"/>
  <c r="O70" i="36"/>
  <c r="O71" i="36"/>
  <c r="P71" i="36" s="1"/>
  <c r="O72" i="36"/>
  <c r="P72" i="36" s="1"/>
  <c r="O73" i="36"/>
  <c r="P73" i="36" s="1"/>
  <c r="O74" i="36"/>
  <c r="O75" i="36"/>
  <c r="P75" i="36" s="1"/>
  <c r="O76" i="36"/>
  <c r="P76" i="36" s="1"/>
  <c r="O77" i="36"/>
  <c r="P77" i="36" s="1"/>
  <c r="O78" i="36"/>
  <c r="O79" i="36"/>
  <c r="P79" i="36" s="1"/>
  <c r="O80" i="36"/>
  <c r="P80" i="36" s="1"/>
  <c r="O81" i="36"/>
  <c r="P81" i="36" s="1"/>
  <c r="O82" i="36"/>
  <c r="O83" i="36"/>
  <c r="P3" i="36"/>
  <c r="K88" i="37" l="1"/>
  <c r="L88" i="37" s="1"/>
  <c r="R84" i="36"/>
  <c r="R85" i="36" s="1"/>
  <c r="R86" i="36" s="1"/>
  <c r="P84" i="36"/>
  <c r="P85" i="36" s="1"/>
  <c r="T84" i="36"/>
  <c r="T85" i="36" s="1"/>
  <c r="T86" i="36" s="1"/>
  <c r="I34" i="37"/>
  <c r="K32" i="37" s="1"/>
  <c r="I22" i="37"/>
  <c r="K20" i="37" s="1"/>
  <c r="I64" i="37"/>
  <c r="K62" i="37" s="1"/>
  <c r="I52" i="37"/>
  <c r="K50" i="37" s="1"/>
  <c r="I79" i="37"/>
  <c r="K77" i="37" s="1"/>
  <c r="I73" i="37"/>
  <c r="K71" i="37" s="1"/>
  <c r="I61" i="37"/>
  <c r="K59" i="37" s="1"/>
  <c r="I49" i="37"/>
  <c r="K47" i="37" s="1"/>
  <c r="I37" i="37"/>
  <c r="K35" i="37" s="1"/>
  <c r="I25" i="37"/>
  <c r="K23" i="37" s="1"/>
  <c r="I13" i="37"/>
  <c r="K11" i="37" s="1"/>
  <c r="J89" i="37"/>
  <c r="K89" i="37" s="1"/>
  <c r="L89" i="37" s="1"/>
  <c r="R7" i="38"/>
  <c r="Q8" i="38" s="1"/>
  <c r="S7" i="38"/>
  <c r="N6" i="38"/>
  <c r="O7" i="38" s="1"/>
  <c r="P7" i="38" s="1"/>
  <c r="K8" i="38"/>
  <c r="L7" i="38"/>
  <c r="K82" i="37" l="1"/>
  <c r="J81" i="37"/>
  <c r="K81" i="37" s="1"/>
  <c r="J80" i="37"/>
  <c r="K80" i="37" s="1"/>
  <c r="S8" i="38"/>
  <c r="R8" i="38"/>
  <c r="Q9" i="38" s="1"/>
  <c r="T8" i="38"/>
  <c r="U8" i="38" s="1"/>
  <c r="M7" i="38"/>
  <c r="N7" i="38"/>
  <c r="K9" i="38"/>
  <c r="L8" i="38"/>
  <c r="R9" i="38" l="1"/>
  <c r="Q10" i="38" s="1"/>
  <c r="S9" i="38"/>
  <c r="T9" i="38"/>
  <c r="U9" i="38" s="1"/>
  <c r="O8" i="38"/>
  <c r="P8" i="38" s="1"/>
  <c r="M8" i="38"/>
  <c r="K10" i="38"/>
  <c r="L9" i="38"/>
  <c r="R10" i="38" l="1"/>
  <c r="Q11" i="38" s="1"/>
  <c r="S10" i="38"/>
  <c r="T10" i="38"/>
  <c r="U10" i="38" s="1"/>
  <c r="N8" i="38"/>
  <c r="M9" i="38" s="1"/>
  <c r="K11" i="38"/>
  <c r="L10" i="38"/>
  <c r="R11" i="38" l="1"/>
  <c r="Q12" i="38" s="1"/>
  <c r="S11" i="38"/>
  <c r="T11" i="38"/>
  <c r="U11" i="38" s="1"/>
  <c r="O9" i="38"/>
  <c r="K12" i="38"/>
  <c r="L11" i="38"/>
  <c r="T12" i="38" l="1"/>
  <c r="U12" i="38" s="1"/>
  <c r="S12" i="38"/>
  <c r="R12" i="38"/>
  <c r="Q13" i="38" s="1"/>
  <c r="N9" i="38"/>
  <c r="P9" i="38"/>
  <c r="K13" i="38"/>
  <c r="L12" i="38"/>
  <c r="R13" i="38" l="1"/>
  <c r="Q14" i="38" s="1"/>
  <c r="S13" i="38"/>
  <c r="T13" i="38"/>
  <c r="U13" i="38" s="1"/>
  <c r="O10" i="38"/>
  <c r="P10" i="38" s="1"/>
  <c r="M10" i="38"/>
  <c r="K14" i="38"/>
  <c r="L13" i="38"/>
  <c r="T14" i="38" l="1"/>
  <c r="U14" i="38" s="1"/>
  <c r="R14" i="38"/>
  <c r="T15" i="38" s="1"/>
  <c r="U15" i="38" s="1"/>
  <c r="S14" i="38"/>
  <c r="N10" i="38"/>
  <c r="M11" i="38" s="1"/>
  <c r="K15" i="38"/>
  <c r="L14" i="38"/>
  <c r="Q15" i="38" l="1"/>
  <c r="O11" i="38"/>
  <c r="P11" i="38" s="1"/>
  <c r="N11" i="38"/>
  <c r="M12" i="38" s="1"/>
  <c r="K16" i="38"/>
  <c r="L15" i="38"/>
  <c r="S15" i="38" l="1"/>
  <c r="R15" i="38"/>
  <c r="Q16" i="38" s="1"/>
  <c r="O12" i="38"/>
  <c r="K17" i="38"/>
  <c r="L16" i="38"/>
  <c r="R16" i="38" l="1"/>
  <c r="Q17" i="38" s="1"/>
  <c r="S16" i="38"/>
  <c r="T16" i="38"/>
  <c r="U16" i="38" s="1"/>
  <c r="N12" i="38"/>
  <c r="P12" i="38"/>
  <c r="K18" i="38"/>
  <c r="L17" i="38"/>
  <c r="T17" i="38" l="1"/>
  <c r="U17" i="38" s="1"/>
  <c r="R17" i="38"/>
  <c r="Q18" i="38" s="1"/>
  <c r="S17" i="38"/>
  <c r="O13" i="38"/>
  <c r="M13" i="38"/>
  <c r="K19" i="38"/>
  <c r="L18" i="38"/>
  <c r="T18" i="38" l="1"/>
  <c r="U18" i="38" s="1"/>
  <c r="R18" i="38"/>
  <c r="T19" i="38" s="1"/>
  <c r="U19" i="38" s="1"/>
  <c r="S18" i="38"/>
  <c r="N13" i="38"/>
  <c r="O14" i="38" s="1"/>
  <c r="P13" i="38"/>
  <c r="K20" i="38"/>
  <c r="L19" i="38"/>
  <c r="Q19" i="38" l="1"/>
  <c r="R19" i="38" s="1"/>
  <c r="Q20" i="38" s="1"/>
  <c r="N14" i="38"/>
  <c r="P14" i="38"/>
  <c r="M14" i="38"/>
  <c r="K21" i="38"/>
  <c r="L20" i="38"/>
  <c r="S19" i="38" l="1"/>
  <c r="T20" i="38"/>
  <c r="U20" i="38" s="1"/>
  <c r="R20" i="38"/>
  <c r="Q21" i="38" s="1"/>
  <c r="S20" i="38"/>
  <c r="M15" i="38"/>
  <c r="O15" i="38"/>
  <c r="K22" i="38"/>
  <c r="L21" i="38"/>
  <c r="T21" i="38" l="1"/>
  <c r="U21" i="38" s="1"/>
  <c r="R21" i="38"/>
  <c r="S21" i="38"/>
  <c r="N15" i="38"/>
  <c r="O16" i="38" s="1"/>
  <c r="P15" i="38"/>
  <c r="K23" i="38"/>
  <c r="L22" i="38"/>
  <c r="T22" i="38" l="1"/>
  <c r="U22" i="38" s="1"/>
  <c r="Q22" i="38"/>
  <c r="M16" i="38"/>
  <c r="N16" i="38"/>
  <c r="P16" i="38"/>
  <c r="K24" i="38"/>
  <c r="L23" i="38"/>
  <c r="S22" i="38" l="1"/>
  <c r="R22" i="38"/>
  <c r="Q23" i="38" s="1"/>
  <c r="O17" i="38"/>
  <c r="N17" i="38" s="1"/>
  <c r="M17" i="38"/>
  <c r="K25" i="38"/>
  <c r="L24" i="38"/>
  <c r="T23" i="38" l="1"/>
  <c r="U23" i="38" s="1"/>
  <c r="S23" i="38"/>
  <c r="R23" i="38"/>
  <c r="T24" i="38" s="1"/>
  <c r="U24" i="38" s="1"/>
  <c r="P17" i="38"/>
  <c r="M18" i="38"/>
  <c r="O18" i="38"/>
  <c r="K26" i="38"/>
  <c r="L25" i="38"/>
  <c r="Q24" i="38" l="1"/>
  <c r="R24" i="38" s="1"/>
  <c r="Q25" i="38" s="1"/>
  <c r="N18" i="38"/>
  <c r="O19" i="38" s="1"/>
  <c r="P18" i="38"/>
  <c r="K27" i="38"/>
  <c r="L26" i="38"/>
  <c r="T25" i="38" l="1"/>
  <c r="U25" i="38" s="1"/>
  <c r="S24" i="38"/>
  <c r="R25" i="38"/>
  <c r="Q26" i="38" s="1"/>
  <c r="S25" i="38"/>
  <c r="M19" i="38"/>
  <c r="N19" i="38"/>
  <c r="P19" i="38"/>
  <c r="K28" i="38"/>
  <c r="L27" i="38"/>
  <c r="T26" i="38" l="1"/>
  <c r="U26" i="38" s="1"/>
  <c r="S26" i="38"/>
  <c r="R26" i="38"/>
  <c r="T27" i="38" s="1"/>
  <c r="U27" i="38" s="1"/>
  <c r="O20" i="38"/>
  <c r="P20" i="38" s="1"/>
  <c r="M20" i="38"/>
  <c r="K29" i="38"/>
  <c r="L28" i="38"/>
  <c r="Q27" i="38" l="1"/>
  <c r="S27" i="38" s="1"/>
  <c r="N20" i="38"/>
  <c r="M21" i="38" s="1"/>
  <c r="K30" i="38"/>
  <c r="L29" i="38"/>
  <c r="R27" i="38" l="1"/>
  <c r="Q28" i="38" s="1"/>
  <c r="S28" i="38" s="1"/>
  <c r="O21" i="38"/>
  <c r="P21" i="38" s="1"/>
  <c r="K31" i="38"/>
  <c r="L30" i="38"/>
  <c r="R28" i="38" l="1"/>
  <c r="T29" i="38" s="1"/>
  <c r="U29" i="38" s="1"/>
  <c r="T28" i="38"/>
  <c r="U28" i="38" s="1"/>
  <c r="N21" i="38"/>
  <c r="O22" i="38" s="1"/>
  <c r="P22" i="38" s="1"/>
  <c r="K32" i="38"/>
  <c r="L31" i="38"/>
  <c r="Q29" i="38" l="1"/>
  <c r="S29" i="38" s="1"/>
  <c r="N22" i="38"/>
  <c r="M22" i="38"/>
  <c r="O23" i="38" s="1"/>
  <c r="P23" i="38" s="1"/>
  <c r="K33" i="38"/>
  <c r="L32" i="38"/>
  <c r="R29" i="38" l="1"/>
  <c r="Q30" i="38" s="1"/>
  <c r="S30" i="38" s="1"/>
  <c r="M23" i="38"/>
  <c r="N23" i="38"/>
  <c r="O24" i="38" s="1"/>
  <c r="P24" i="38" s="1"/>
  <c r="M24" i="38"/>
  <c r="K34" i="38"/>
  <c r="L33" i="38"/>
  <c r="R30" i="38" l="1"/>
  <c r="Q31" i="38" s="1"/>
  <c r="T30" i="38"/>
  <c r="U30" i="38" s="1"/>
  <c r="T31" i="38"/>
  <c r="U31" i="38" s="1"/>
  <c r="R31" i="38"/>
  <c r="S31" i="38"/>
  <c r="N24" i="38"/>
  <c r="O25" i="38"/>
  <c r="M25" i="38"/>
  <c r="K35" i="38"/>
  <c r="L34" i="38"/>
  <c r="T32" i="38" l="1"/>
  <c r="U32" i="38" s="1"/>
  <c r="Q32" i="38"/>
  <c r="N25" i="38"/>
  <c r="M26" i="38" s="1"/>
  <c r="P25" i="38"/>
  <c r="K36" i="38"/>
  <c r="L35" i="38"/>
  <c r="S32" i="38" l="1"/>
  <c r="R32" i="38"/>
  <c r="Q33" i="38" s="1"/>
  <c r="O26" i="38"/>
  <c r="K37" i="38"/>
  <c r="L36" i="38"/>
  <c r="T33" i="38" l="1"/>
  <c r="U33" i="38" s="1"/>
  <c r="R33" i="38"/>
  <c r="T34" i="38" s="1"/>
  <c r="U34" i="38" s="1"/>
  <c r="S33" i="38"/>
  <c r="N26" i="38"/>
  <c r="P26" i="38"/>
  <c r="K38" i="38"/>
  <c r="L37" i="38"/>
  <c r="Q34" i="38" l="1"/>
  <c r="R34" i="38" s="1"/>
  <c r="S34" i="38"/>
  <c r="M27" i="38"/>
  <c r="O27" i="38"/>
  <c r="K39" i="38"/>
  <c r="L38" i="38"/>
  <c r="T35" i="38" l="1"/>
  <c r="U35" i="38" s="1"/>
  <c r="Q35" i="38"/>
  <c r="N27" i="38"/>
  <c r="M28" i="38" s="1"/>
  <c r="P27" i="38"/>
  <c r="K40" i="38"/>
  <c r="L39" i="38"/>
  <c r="R35" i="38" l="1"/>
  <c r="T36" i="38" s="1"/>
  <c r="U36" i="38" s="1"/>
  <c r="S35" i="38"/>
  <c r="O28" i="38"/>
  <c r="N28" i="38" s="1"/>
  <c r="K41" i="38"/>
  <c r="L40" i="38"/>
  <c r="Q36" i="38" l="1"/>
  <c r="R36" i="38" s="1"/>
  <c r="T37" i="38" s="1"/>
  <c r="U37" i="38" s="1"/>
  <c r="O29" i="38"/>
  <c r="N29" i="38" s="1"/>
  <c r="M29" i="38"/>
  <c r="P28" i="38"/>
  <c r="K42" i="38"/>
  <c r="L41" i="38"/>
  <c r="S36" i="38" l="1"/>
  <c r="Q37" i="38"/>
  <c r="O30" i="38"/>
  <c r="N30" i="38" s="1"/>
  <c r="P29" i="38"/>
  <c r="M30" i="38"/>
  <c r="K43" i="38"/>
  <c r="L42" i="38"/>
  <c r="S37" i="38" l="1"/>
  <c r="R37" i="38"/>
  <c r="Q38" i="38" s="1"/>
  <c r="P30" i="38"/>
  <c r="M31" i="38"/>
  <c r="O31" i="38"/>
  <c r="K44" i="38"/>
  <c r="L43" i="38"/>
  <c r="T38" i="38" l="1"/>
  <c r="U38" i="38" s="1"/>
  <c r="R38" i="38"/>
  <c r="T39" i="38" s="1"/>
  <c r="U39" i="38" s="1"/>
  <c r="S38" i="38"/>
  <c r="N31" i="38"/>
  <c r="M32" i="38" s="1"/>
  <c r="P31" i="38"/>
  <c r="K45" i="38"/>
  <c r="L44" i="38"/>
  <c r="Q39" i="38" l="1"/>
  <c r="O32" i="38"/>
  <c r="P32" i="38" s="1"/>
  <c r="K46" i="38"/>
  <c r="L45" i="38"/>
  <c r="R39" i="38" l="1"/>
  <c r="Q40" i="38" s="1"/>
  <c r="S39" i="38"/>
  <c r="N32" i="38"/>
  <c r="O33" i="38" s="1"/>
  <c r="P33" i="38" s="1"/>
  <c r="M33" i="38"/>
  <c r="K47" i="38"/>
  <c r="L46" i="38"/>
  <c r="N33" i="38" l="1"/>
  <c r="T40" i="38"/>
  <c r="U40" i="38" s="1"/>
  <c r="S40" i="38"/>
  <c r="R40" i="38"/>
  <c r="T41" i="38" s="1"/>
  <c r="U41" i="38" s="1"/>
  <c r="M34" i="38"/>
  <c r="O34" i="38"/>
  <c r="K48" i="38"/>
  <c r="L47" i="38"/>
  <c r="Q41" i="38" l="1"/>
  <c r="N34" i="38"/>
  <c r="P34" i="38"/>
  <c r="K49" i="38"/>
  <c r="L48" i="38"/>
  <c r="R41" i="38" l="1"/>
  <c r="Q42" i="38" s="1"/>
  <c r="S41" i="38"/>
  <c r="M35" i="38"/>
  <c r="O35" i="38"/>
  <c r="K50" i="38"/>
  <c r="L49" i="38"/>
  <c r="S42" i="38" l="1"/>
  <c r="R42" i="38"/>
  <c r="T43" i="38" s="1"/>
  <c r="U43" i="38" s="1"/>
  <c r="T42" i="38"/>
  <c r="U42" i="38" s="1"/>
  <c r="N35" i="38"/>
  <c r="O36" i="38" s="1"/>
  <c r="P35" i="38"/>
  <c r="K51" i="38"/>
  <c r="L50" i="38"/>
  <c r="Q43" i="38" l="1"/>
  <c r="S43" i="38" s="1"/>
  <c r="M36" i="38"/>
  <c r="N36" i="38"/>
  <c r="P36" i="38"/>
  <c r="K52" i="38"/>
  <c r="L51" i="38"/>
  <c r="R43" i="38" l="1"/>
  <c r="T44" i="38" s="1"/>
  <c r="U44" i="38" s="1"/>
  <c r="M37" i="38"/>
  <c r="O37" i="38"/>
  <c r="K53" i="38"/>
  <c r="L52" i="38"/>
  <c r="Q44" i="38" l="1"/>
  <c r="S44" i="38" s="1"/>
  <c r="N37" i="38"/>
  <c r="P37" i="38"/>
  <c r="K54" i="38"/>
  <c r="L53" i="38"/>
  <c r="R44" i="38" l="1"/>
  <c r="Q45" i="38" s="1"/>
  <c r="R45" i="38" s="1"/>
  <c r="T46" i="38" s="1"/>
  <c r="U46" i="38" s="1"/>
  <c r="O38" i="38"/>
  <c r="M38" i="38"/>
  <c r="K55" i="38"/>
  <c r="L54" i="38"/>
  <c r="T45" i="38" l="1"/>
  <c r="U45" i="38" s="1"/>
  <c r="S45" i="38"/>
  <c r="Q46" i="38"/>
  <c r="N38" i="38"/>
  <c r="O39" i="38" s="1"/>
  <c r="P38" i="38"/>
  <c r="K56" i="38"/>
  <c r="L55" i="38"/>
  <c r="R46" i="38" l="1"/>
  <c r="T47" i="38" s="1"/>
  <c r="U47" i="38" s="1"/>
  <c r="S46" i="38"/>
  <c r="N39" i="38"/>
  <c r="P39" i="38"/>
  <c r="M39" i="38"/>
  <c r="K57" i="38"/>
  <c r="L56" i="38"/>
  <c r="Q47" i="38" l="1"/>
  <c r="M40" i="38"/>
  <c r="O40" i="38"/>
  <c r="K58" i="38"/>
  <c r="L57" i="38"/>
  <c r="R47" i="38" l="1"/>
  <c r="Q48" i="38" s="1"/>
  <c r="S47" i="38"/>
  <c r="N40" i="38"/>
  <c r="O41" i="38" s="1"/>
  <c r="P40" i="38"/>
  <c r="K59" i="38"/>
  <c r="L58" i="38"/>
  <c r="T48" i="38" l="1"/>
  <c r="U48" i="38" s="1"/>
  <c r="S48" i="38"/>
  <c r="R48" i="38"/>
  <c r="T49" i="38" s="1"/>
  <c r="U49" i="38" s="1"/>
  <c r="M41" i="38"/>
  <c r="N41" i="38"/>
  <c r="P41" i="38"/>
  <c r="K60" i="38"/>
  <c r="L59" i="38"/>
  <c r="N6" i="36"/>
  <c r="N7" i="36"/>
  <c r="N10" i="36"/>
  <c r="N11" i="36"/>
  <c r="N14" i="36"/>
  <c r="N15" i="36"/>
  <c r="N18" i="36"/>
  <c r="N19" i="36"/>
  <c r="N22" i="36"/>
  <c r="N23" i="36"/>
  <c r="N26" i="36"/>
  <c r="N27" i="36"/>
  <c r="N30" i="36"/>
  <c r="N31" i="36"/>
  <c r="N34" i="36"/>
  <c r="N35" i="36"/>
  <c r="N38" i="36"/>
  <c r="N39" i="36"/>
  <c r="N42" i="36"/>
  <c r="N43" i="36"/>
  <c r="N46" i="36"/>
  <c r="N47" i="36"/>
  <c r="N50" i="36"/>
  <c r="N51" i="36"/>
  <c r="N54" i="36"/>
  <c r="N55" i="36"/>
  <c r="N58" i="36"/>
  <c r="N59" i="36"/>
  <c r="N62" i="36"/>
  <c r="N63" i="36"/>
  <c r="N66" i="36"/>
  <c r="N67" i="36"/>
  <c r="N70" i="36"/>
  <c r="N71" i="36"/>
  <c r="N74" i="36"/>
  <c r="N75" i="36"/>
  <c r="N78" i="36"/>
  <c r="N79" i="36"/>
  <c r="N82" i="36"/>
  <c r="M6" i="36"/>
  <c r="M7" i="36"/>
  <c r="M8" i="36"/>
  <c r="N8" i="36" s="1"/>
  <c r="M9" i="36"/>
  <c r="N9" i="36" s="1"/>
  <c r="M10" i="36"/>
  <c r="M11" i="36"/>
  <c r="M12" i="36"/>
  <c r="N12" i="36" s="1"/>
  <c r="M13" i="36"/>
  <c r="N13" i="36" s="1"/>
  <c r="M14" i="36"/>
  <c r="M15" i="36"/>
  <c r="M16" i="36"/>
  <c r="N16" i="36" s="1"/>
  <c r="M17" i="36"/>
  <c r="N17" i="36" s="1"/>
  <c r="M18" i="36"/>
  <c r="M19" i="36"/>
  <c r="M20" i="36"/>
  <c r="N20" i="36" s="1"/>
  <c r="M21" i="36"/>
  <c r="N21" i="36" s="1"/>
  <c r="M22" i="36"/>
  <c r="M23" i="36"/>
  <c r="M24" i="36"/>
  <c r="N24" i="36" s="1"/>
  <c r="M25" i="36"/>
  <c r="N25" i="36" s="1"/>
  <c r="M26" i="36"/>
  <c r="M27" i="36"/>
  <c r="M28" i="36"/>
  <c r="N28" i="36" s="1"/>
  <c r="M29" i="36"/>
  <c r="N29" i="36" s="1"/>
  <c r="M30" i="36"/>
  <c r="M31" i="36"/>
  <c r="M32" i="36"/>
  <c r="N32" i="36" s="1"/>
  <c r="M33" i="36"/>
  <c r="N33" i="36" s="1"/>
  <c r="M34" i="36"/>
  <c r="M35" i="36"/>
  <c r="M36" i="36"/>
  <c r="N36" i="36" s="1"/>
  <c r="M37" i="36"/>
  <c r="N37" i="36" s="1"/>
  <c r="M38" i="36"/>
  <c r="M39" i="36"/>
  <c r="M40" i="36"/>
  <c r="N40" i="36" s="1"/>
  <c r="M41" i="36"/>
  <c r="N41" i="36" s="1"/>
  <c r="M42" i="36"/>
  <c r="M43" i="36"/>
  <c r="M44" i="36"/>
  <c r="N44" i="36" s="1"/>
  <c r="M45" i="36"/>
  <c r="N45" i="36" s="1"/>
  <c r="M46" i="36"/>
  <c r="M47" i="36"/>
  <c r="M48" i="36"/>
  <c r="N48" i="36" s="1"/>
  <c r="M49" i="36"/>
  <c r="N49" i="36" s="1"/>
  <c r="M50" i="36"/>
  <c r="M51" i="36"/>
  <c r="M52" i="36"/>
  <c r="N52" i="36" s="1"/>
  <c r="M53" i="36"/>
  <c r="N53" i="36" s="1"/>
  <c r="M54" i="36"/>
  <c r="M55" i="36"/>
  <c r="M56" i="36"/>
  <c r="N56" i="36" s="1"/>
  <c r="M57" i="36"/>
  <c r="N57" i="36" s="1"/>
  <c r="M58" i="36"/>
  <c r="M59" i="36"/>
  <c r="M60" i="36"/>
  <c r="N60" i="36" s="1"/>
  <c r="M61" i="36"/>
  <c r="N61" i="36" s="1"/>
  <c r="M62" i="36"/>
  <c r="M63" i="36"/>
  <c r="M64" i="36"/>
  <c r="N64" i="36" s="1"/>
  <c r="M65" i="36"/>
  <c r="N65" i="36" s="1"/>
  <c r="M66" i="36"/>
  <c r="M67" i="36"/>
  <c r="M68" i="36"/>
  <c r="N68" i="36" s="1"/>
  <c r="M69" i="36"/>
  <c r="N69" i="36" s="1"/>
  <c r="M70" i="36"/>
  <c r="M71" i="36"/>
  <c r="M72" i="36"/>
  <c r="N72" i="36" s="1"/>
  <c r="M73" i="36"/>
  <c r="N73" i="36" s="1"/>
  <c r="M74" i="36"/>
  <c r="M75" i="36"/>
  <c r="M76" i="36"/>
  <c r="N76" i="36" s="1"/>
  <c r="M77" i="36"/>
  <c r="N77" i="36" s="1"/>
  <c r="M78" i="36"/>
  <c r="M79" i="36"/>
  <c r="M80" i="36"/>
  <c r="N80" i="36" s="1"/>
  <c r="M81" i="36"/>
  <c r="N81" i="36" s="1"/>
  <c r="M82" i="36"/>
  <c r="M83" i="36"/>
  <c r="M5" i="36"/>
  <c r="N5" i="36" s="1"/>
  <c r="M4" i="36"/>
  <c r="N4" i="36" s="1"/>
  <c r="N84" i="36" s="1"/>
  <c r="N85" i="36" s="1"/>
  <c r="N86" i="36" s="1"/>
  <c r="L10" i="36"/>
  <c r="L14" i="36"/>
  <c r="L18" i="36"/>
  <c r="L22" i="36"/>
  <c r="L26" i="36"/>
  <c r="L30" i="36"/>
  <c r="L34" i="36"/>
  <c r="L38" i="36"/>
  <c r="L42" i="36"/>
  <c r="L46" i="36"/>
  <c r="L50" i="36"/>
  <c r="L54" i="36"/>
  <c r="L58" i="36"/>
  <c r="L62" i="36"/>
  <c r="L66" i="36"/>
  <c r="L70" i="36"/>
  <c r="L74" i="36"/>
  <c r="L78" i="36"/>
  <c r="L82" i="36"/>
  <c r="K7" i="36"/>
  <c r="L7" i="36" s="1"/>
  <c r="K8" i="36"/>
  <c r="L8" i="36" s="1"/>
  <c r="K9" i="36"/>
  <c r="L9" i="36" s="1"/>
  <c r="K10" i="36"/>
  <c r="K11" i="36"/>
  <c r="L11" i="36" s="1"/>
  <c r="K12" i="36"/>
  <c r="L12" i="36" s="1"/>
  <c r="K13" i="36"/>
  <c r="L13" i="36" s="1"/>
  <c r="K14" i="36"/>
  <c r="K15" i="36"/>
  <c r="L15" i="36" s="1"/>
  <c r="K16" i="36"/>
  <c r="L16" i="36" s="1"/>
  <c r="K17" i="36"/>
  <c r="L17" i="36" s="1"/>
  <c r="K18" i="36"/>
  <c r="K19" i="36"/>
  <c r="L19" i="36" s="1"/>
  <c r="K20" i="36"/>
  <c r="L20" i="36" s="1"/>
  <c r="K21" i="36"/>
  <c r="L21" i="36" s="1"/>
  <c r="K22" i="36"/>
  <c r="K23" i="36"/>
  <c r="L23" i="36" s="1"/>
  <c r="K24" i="36"/>
  <c r="L24" i="36" s="1"/>
  <c r="K25" i="36"/>
  <c r="L25" i="36" s="1"/>
  <c r="K26" i="36"/>
  <c r="K27" i="36"/>
  <c r="L27" i="36" s="1"/>
  <c r="K28" i="36"/>
  <c r="L28" i="36" s="1"/>
  <c r="K29" i="36"/>
  <c r="L29" i="36" s="1"/>
  <c r="K30" i="36"/>
  <c r="K31" i="36"/>
  <c r="L31" i="36" s="1"/>
  <c r="K32" i="36"/>
  <c r="L32" i="36" s="1"/>
  <c r="K33" i="36"/>
  <c r="L33" i="36" s="1"/>
  <c r="K34" i="36"/>
  <c r="K35" i="36"/>
  <c r="L35" i="36" s="1"/>
  <c r="K36" i="36"/>
  <c r="L36" i="36" s="1"/>
  <c r="K37" i="36"/>
  <c r="L37" i="36" s="1"/>
  <c r="K38" i="36"/>
  <c r="K39" i="36"/>
  <c r="L39" i="36" s="1"/>
  <c r="K40" i="36"/>
  <c r="L40" i="36" s="1"/>
  <c r="K41" i="36"/>
  <c r="L41" i="36" s="1"/>
  <c r="K42" i="36"/>
  <c r="K43" i="36"/>
  <c r="L43" i="36" s="1"/>
  <c r="K44" i="36"/>
  <c r="L44" i="36" s="1"/>
  <c r="K45" i="36"/>
  <c r="L45" i="36" s="1"/>
  <c r="K46" i="36"/>
  <c r="K47" i="36"/>
  <c r="L47" i="36" s="1"/>
  <c r="K48" i="36"/>
  <c r="L48" i="36" s="1"/>
  <c r="K49" i="36"/>
  <c r="L49" i="36" s="1"/>
  <c r="K50" i="36"/>
  <c r="K51" i="36"/>
  <c r="L51" i="36" s="1"/>
  <c r="K52" i="36"/>
  <c r="L52" i="36" s="1"/>
  <c r="K53" i="36"/>
  <c r="L53" i="36" s="1"/>
  <c r="K54" i="36"/>
  <c r="K55" i="36"/>
  <c r="L55" i="36" s="1"/>
  <c r="K56" i="36"/>
  <c r="L56" i="36" s="1"/>
  <c r="K57" i="36"/>
  <c r="L57" i="36" s="1"/>
  <c r="K58" i="36"/>
  <c r="K59" i="36"/>
  <c r="L59" i="36" s="1"/>
  <c r="K60" i="36"/>
  <c r="L60" i="36" s="1"/>
  <c r="K61" i="36"/>
  <c r="L61" i="36" s="1"/>
  <c r="K62" i="36"/>
  <c r="K63" i="36"/>
  <c r="L63" i="36" s="1"/>
  <c r="K64" i="36"/>
  <c r="L64" i="36" s="1"/>
  <c r="K65" i="36"/>
  <c r="L65" i="36" s="1"/>
  <c r="K66" i="36"/>
  <c r="K67" i="36"/>
  <c r="L67" i="36" s="1"/>
  <c r="K68" i="36"/>
  <c r="L68" i="36" s="1"/>
  <c r="K69" i="36"/>
  <c r="L69" i="36" s="1"/>
  <c r="K70" i="36"/>
  <c r="K71" i="36"/>
  <c r="L71" i="36" s="1"/>
  <c r="K72" i="36"/>
  <c r="L72" i="36" s="1"/>
  <c r="K73" i="36"/>
  <c r="L73" i="36" s="1"/>
  <c r="K74" i="36"/>
  <c r="K75" i="36"/>
  <c r="L75" i="36" s="1"/>
  <c r="K76" i="36"/>
  <c r="L76" i="36" s="1"/>
  <c r="K77" i="36"/>
  <c r="L77" i="36" s="1"/>
  <c r="K78" i="36"/>
  <c r="K79" i="36"/>
  <c r="L79" i="36" s="1"/>
  <c r="K80" i="36"/>
  <c r="L80" i="36" s="1"/>
  <c r="K81" i="36"/>
  <c r="L81" i="36" s="1"/>
  <c r="K82" i="36"/>
  <c r="K83" i="36"/>
  <c r="L6" i="36"/>
  <c r="L84" i="36" s="1"/>
  <c r="L85" i="36" s="1"/>
  <c r="L86" i="36" s="1"/>
  <c r="J6" i="36"/>
  <c r="J9" i="36"/>
  <c r="J10" i="36"/>
  <c r="J13" i="36"/>
  <c r="J14" i="36"/>
  <c r="J17" i="36"/>
  <c r="J18" i="36"/>
  <c r="J21" i="36"/>
  <c r="J22" i="36"/>
  <c r="J25" i="36"/>
  <c r="J26" i="36"/>
  <c r="J29" i="36"/>
  <c r="J30" i="36"/>
  <c r="J33" i="36"/>
  <c r="J34" i="36"/>
  <c r="J37" i="36"/>
  <c r="J38" i="36"/>
  <c r="J41" i="36"/>
  <c r="J42" i="36"/>
  <c r="J45" i="36"/>
  <c r="J46" i="36"/>
  <c r="J49" i="36"/>
  <c r="J50" i="36"/>
  <c r="J53" i="36"/>
  <c r="J54" i="36"/>
  <c r="J57" i="36"/>
  <c r="J58" i="36"/>
  <c r="J61" i="36"/>
  <c r="J62" i="36"/>
  <c r="J65" i="36"/>
  <c r="J66" i="36"/>
  <c r="J69" i="36"/>
  <c r="J70" i="36"/>
  <c r="J73" i="36"/>
  <c r="J74" i="36"/>
  <c r="J77" i="36"/>
  <c r="J78" i="36"/>
  <c r="J81" i="36"/>
  <c r="J82" i="36"/>
  <c r="I83" i="36"/>
  <c r="I7" i="36"/>
  <c r="J7" i="36" s="1"/>
  <c r="I8" i="36"/>
  <c r="J8" i="36" s="1"/>
  <c r="I9" i="36"/>
  <c r="I10" i="36"/>
  <c r="I11" i="36"/>
  <c r="J11" i="36" s="1"/>
  <c r="I12" i="36"/>
  <c r="J12" i="36" s="1"/>
  <c r="I13" i="36"/>
  <c r="I14" i="36"/>
  <c r="I15" i="36"/>
  <c r="J15" i="36" s="1"/>
  <c r="I16" i="36"/>
  <c r="J16" i="36" s="1"/>
  <c r="I17" i="36"/>
  <c r="I18" i="36"/>
  <c r="I19" i="36"/>
  <c r="J19" i="36" s="1"/>
  <c r="I20" i="36"/>
  <c r="J20" i="36" s="1"/>
  <c r="I21" i="36"/>
  <c r="I22" i="36"/>
  <c r="I23" i="36"/>
  <c r="J23" i="36" s="1"/>
  <c r="I24" i="36"/>
  <c r="J24" i="36" s="1"/>
  <c r="I25" i="36"/>
  <c r="I26" i="36"/>
  <c r="I27" i="36"/>
  <c r="J27" i="36" s="1"/>
  <c r="I28" i="36"/>
  <c r="J28" i="36" s="1"/>
  <c r="I29" i="36"/>
  <c r="I30" i="36"/>
  <c r="I31" i="36"/>
  <c r="J31" i="36" s="1"/>
  <c r="I32" i="36"/>
  <c r="J32" i="36" s="1"/>
  <c r="I33" i="36"/>
  <c r="I34" i="36"/>
  <c r="I35" i="36"/>
  <c r="J35" i="36" s="1"/>
  <c r="I36" i="36"/>
  <c r="J36" i="36" s="1"/>
  <c r="I37" i="36"/>
  <c r="I38" i="36"/>
  <c r="I39" i="36"/>
  <c r="J39" i="36" s="1"/>
  <c r="I40" i="36"/>
  <c r="J40" i="36" s="1"/>
  <c r="I41" i="36"/>
  <c r="I42" i="36"/>
  <c r="I43" i="36"/>
  <c r="J43" i="36" s="1"/>
  <c r="I44" i="36"/>
  <c r="J44" i="36" s="1"/>
  <c r="I45" i="36"/>
  <c r="I46" i="36"/>
  <c r="I47" i="36"/>
  <c r="J47" i="36" s="1"/>
  <c r="I48" i="36"/>
  <c r="J48" i="36" s="1"/>
  <c r="I49" i="36"/>
  <c r="I50" i="36"/>
  <c r="I51" i="36"/>
  <c r="J51" i="36" s="1"/>
  <c r="I52" i="36"/>
  <c r="J52" i="36" s="1"/>
  <c r="I53" i="36"/>
  <c r="I54" i="36"/>
  <c r="I55" i="36"/>
  <c r="J55" i="36" s="1"/>
  <c r="I56" i="36"/>
  <c r="J56" i="36" s="1"/>
  <c r="I57" i="36"/>
  <c r="I58" i="36"/>
  <c r="I59" i="36"/>
  <c r="J59" i="36" s="1"/>
  <c r="I60" i="36"/>
  <c r="J60" i="36" s="1"/>
  <c r="I61" i="36"/>
  <c r="I62" i="36"/>
  <c r="I63" i="36"/>
  <c r="J63" i="36" s="1"/>
  <c r="I64" i="36"/>
  <c r="J64" i="36" s="1"/>
  <c r="I65" i="36"/>
  <c r="I66" i="36"/>
  <c r="I67" i="36"/>
  <c r="J67" i="36" s="1"/>
  <c r="I68" i="36"/>
  <c r="J68" i="36" s="1"/>
  <c r="I69" i="36"/>
  <c r="I70" i="36"/>
  <c r="I71" i="36"/>
  <c r="J71" i="36" s="1"/>
  <c r="I72" i="36"/>
  <c r="J72" i="36" s="1"/>
  <c r="I73" i="36"/>
  <c r="I74" i="36"/>
  <c r="I75" i="36"/>
  <c r="J75" i="36" s="1"/>
  <c r="I76" i="36"/>
  <c r="J76" i="36" s="1"/>
  <c r="I77" i="36"/>
  <c r="I78" i="36"/>
  <c r="I79" i="36"/>
  <c r="J79" i="36" s="1"/>
  <c r="I80" i="36"/>
  <c r="J80" i="36" s="1"/>
  <c r="I81" i="36"/>
  <c r="I82" i="36"/>
  <c r="M42" i="38" l="1"/>
  <c r="Q49" i="38"/>
  <c r="S49" i="38" s="1"/>
  <c r="O42" i="38"/>
  <c r="K61" i="38"/>
  <c r="L60" i="38"/>
  <c r="G83" i="36"/>
  <c r="F83" i="36"/>
  <c r="G82" i="36"/>
  <c r="F82" i="36"/>
  <c r="G81" i="36"/>
  <c r="F81" i="36"/>
  <c r="G80" i="36"/>
  <c r="F80" i="36"/>
  <c r="G79" i="36"/>
  <c r="F79" i="36"/>
  <c r="G78" i="36"/>
  <c r="F78" i="36"/>
  <c r="G77" i="36"/>
  <c r="F77" i="36"/>
  <c r="G76" i="36"/>
  <c r="F76" i="36"/>
  <c r="G75" i="36"/>
  <c r="F75" i="36"/>
  <c r="G74" i="36"/>
  <c r="F74" i="36"/>
  <c r="G73" i="36"/>
  <c r="F73" i="36"/>
  <c r="G72" i="36"/>
  <c r="F72" i="36"/>
  <c r="G71" i="36"/>
  <c r="F71" i="36"/>
  <c r="G70" i="36"/>
  <c r="F70" i="36"/>
  <c r="G69" i="36"/>
  <c r="F69" i="36"/>
  <c r="G68" i="36"/>
  <c r="F68" i="36"/>
  <c r="G67" i="36"/>
  <c r="F67" i="36"/>
  <c r="G66" i="36"/>
  <c r="F66" i="36"/>
  <c r="G65" i="36"/>
  <c r="F65" i="36"/>
  <c r="G64" i="36"/>
  <c r="F64" i="36"/>
  <c r="G63" i="36"/>
  <c r="F63" i="36"/>
  <c r="G62" i="36"/>
  <c r="F62" i="36"/>
  <c r="G61" i="36"/>
  <c r="F61" i="36"/>
  <c r="G60" i="36"/>
  <c r="F60" i="36"/>
  <c r="G59" i="36"/>
  <c r="F59" i="36"/>
  <c r="G58" i="36"/>
  <c r="F58" i="36"/>
  <c r="G57" i="36"/>
  <c r="F57" i="36"/>
  <c r="G56" i="36"/>
  <c r="F56" i="36"/>
  <c r="G55" i="36"/>
  <c r="F55" i="36"/>
  <c r="G54" i="36"/>
  <c r="F54" i="36"/>
  <c r="G53" i="36"/>
  <c r="F53" i="36"/>
  <c r="G52" i="36"/>
  <c r="F52" i="36"/>
  <c r="G51" i="36"/>
  <c r="F51" i="36"/>
  <c r="G50" i="36"/>
  <c r="F50" i="36"/>
  <c r="G49" i="36"/>
  <c r="F49" i="36"/>
  <c r="G48" i="36"/>
  <c r="F48" i="36"/>
  <c r="G47" i="36"/>
  <c r="F47" i="36"/>
  <c r="G46" i="36"/>
  <c r="F46" i="36"/>
  <c r="G45" i="36"/>
  <c r="F45" i="36"/>
  <c r="G44" i="36"/>
  <c r="F44" i="36"/>
  <c r="G43" i="36"/>
  <c r="F43" i="36"/>
  <c r="G42" i="36"/>
  <c r="F42" i="36"/>
  <c r="G41" i="36"/>
  <c r="F41" i="36"/>
  <c r="G40" i="36"/>
  <c r="F40" i="36"/>
  <c r="G39" i="36"/>
  <c r="F39" i="36"/>
  <c r="G38" i="36"/>
  <c r="F38" i="36"/>
  <c r="G37" i="36"/>
  <c r="F37" i="36"/>
  <c r="G36" i="36"/>
  <c r="F36" i="36"/>
  <c r="G35" i="36"/>
  <c r="F35" i="36"/>
  <c r="G34" i="36"/>
  <c r="F34" i="36"/>
  <c r="G33" i="36"/>
  <c r="F33" i="36"/>
  <c r="G32" i="36"/>
  <c r="F32" i="36"/>
  <c r="G31" i="36"/>
  <c r="F31" i="36"/>
  <c r="G30" i="36"/>
  <c r="F30" i="36"/>
  <c r="G29" i="36"/>
  <c r="F29" i="36"/>
  <c r="G28" i="36"/>
  <c r="F28" i="36"/>
  <c r="G27" i="36"/>
  <c r="F27" i="36"/>
  <c r="G26" i="36"/>
  <c r="F26" i="36"/>
  <c r="G25" i="36"/>
  <c r="F25" i="36"/>
  <c r="G24" i="36"/>
  <c r="F24" i="36"/>
  <c r="G23" i="36"/>
  <c r="F23" i="36"/>
  <c r="G22" i="36"/>
  <c r="F22" i="36"/>
  <c r="G21" i="36"/>
  <c r="F21" i="36"/>
  <c r="G20" i="36"/>
  <c r="F20" i="36"/>
  <c r="G19" i="36"/>
  <c r="F19" i="36"/>
  <c r="G18" i="36"/>
  <c r="F18" i="36"/>
  <c r="G17" i="36"/>
  <c r="F17" i="36"/>
  <c r="G16" i="36"/>
  <c r="F16" i="36"/>
  <c r="G15" i="36"/>
  <c r="F15" i="36"/>
  <c r="G14" i="36"/>
  <c r="F14" i="36"/>
  <c r="G13" i="36"/>
  <c r="F13" i="36"/>
  <c r="G12" i="36"/>
  <c r="F12" i="36"/>
  <c r="G11" i="36"/>
  <c r="F11" i="36"/>
  <c r="G10" i="36"/>
  <c r="F10" i="36"/>
  <c r="G9" i="36"/>
  <c r="F9" i="36"/>
  <c r="G8" i="36"/>
  <c r="F8" i="36"/>
  <c r="G7" i="36"/>
  <c r="F7" i="36"/>
  <c r="G6" i="36"/>
  <c r="F6" i="36"/>
  <c r="G5" i="36"/>
  <c r="F5" i="36"/>
  <c r="G4" i="36"/>
  <c r="F4" i="36"/>
  <c r="G3" i="36"/>
  <c r="F3" i="36"/>
  <c r="G2" i="36"/>
  <c r="F2" i="36"/>
  <c r="R49" i="38" l="1"/>
  <c r="Q50" i="38" s="1"/>
  <c r="T50" i="38"/>
  <c r="U50" i="38" s="1"/>
  <c r="R50" i="38"/>
  <c r="Q51" i="38" s="1"/>
  <c r="S50" i="38"/>
  <c r="N42" i="38"/>
  <c r="P42" i="38"/>
  <c r="K62" i="38"/>
  <c r="L61" i="38"/>
  <c r="T51" i="38" l="1"/>
  <c r="U51" i="38" s="1"/>
  <c r="S51" i="38"/>
  <c r="R51" i="38"/>
  <c r="M43" i="38"/>
  <c r="O43" i="38"/>
  <c r="K63" i="38"/>
  <c r="L62" i="38"/>
  <c r="T52" i="38" l="1"/>
  <c r="U52" i="38" s="1"/>
  <c r="Q52" i="38"/>
  <c r="N43" i="38"/>
  <c r="M44" i="38" s="1"/>
  <c r="P43" i="38"/>
  <c r="K64" i="38"/>
  <c r="L63" i="38"/>
  <c r="S52" i="38" l="1"/>
  <c r="R52" i="38"/>
  <c r="Q53" i="38" s="1"/>
  <c r="O44" i="38"/>
  <c r="N44" i="38" s="1"/>
  <c r="M45" i="38" s="1"/>
  <c r="K65" i="38"/>
  <c r="L64" i="38"/>
  <c r="T53" i="38" l="1"/>
  <c r="U53" i="38" s="1"/>
  <c r="S53" i="38"/>
  <c r="R53" i="38"/>
  <c r="Q54" i="38" s="1"/>
  <c r="P44" i="38"/>
  <c r="O45" i="38"/>
  <c r="K66" i="38"/>
  <c r="L65" i="38"/>
  <c r="T54" i="38" l="1"/>
  <c r="U54" i="38" s="1"/>
  <c r="R54" i="38"/>
  <c r="S54" i="38"/>
  <c r="N45" i="38"/>
  <c r="P45" i="38"/>
  <c r="K67" i="38"/>
  <c r="L66" i="38"/>
  <c r="T55" i="38" l="1"/>
  <c r="U55" i="38" s="1"/>
  <c r="Q55" i="38"/>
  <c r="O46" i="38"/>
  <c r="M46" i="38"/>
  <c r="K68" i="38"/>
  <c r="L67" i="38"/>
  <c r="R55" i="38" l="1"/>
  <c r="Q56" i="38" s="1"/>
  <c r="S55" i="38"/>
  <c r="T56" i="38"/>
  <c r="U56" i="38" s="1"/>
  <c r="N46" i="38"/>
  <c r="M47" i="38" s="1"/>
  <c r="P46" i="38"/>
  <c r="K69" i="38"/>
  <c r="L68" i="38"/>
  <c r="S56" i="38" l="1"/>
  <c r="R56" i="38"/>
  <c r="T57" i="38" s="1"/>
  <c r="U57" i="38" s="1"/>
  <c r="O47" i="38"/>
  <c r="K70" i="38"/>
  <c r="L69" i="38"/>
  <c r="Q57" i="38" l="1"/>
  <c r="R57" i="38" s="1"/>
  <c r="T58" i="38" s="1"/>
  <c r="U58" i="38" s="1"/>
  <c r="N47" i="38"/>
  <c r="P47" i="38"/>
  <c r="K71" i="38"/>
  <c r="L70" i="38"/>
  <c r="S57" i="38" l="1"/>
  <c r="Q58" i="38"/>
  <c r="R58" i="38" s="1"/>
  <c r="M48" i="38"/>
  <c r="O48" i="38"/>
  <c r="K72" i="38"/>
  <c r="L71" i="38"/>
  <c r="S58" i="38" l="1"/>
  <c r="T59" i="38"/>
  <c r="U59" i="38" s="1"/>
  <c r="Q59" i="38"/>
  <c r="R59" i="38" s="1"/>
  <c r="N48" i="38"/>
  <c r="O49" i="38" s="1"/>
  <c r="P48" i="38"/>
  <c r="K73" i="38"/>
  <c r="L72" i="38"/>
  <c r="S59" i="38" l="1"/>
  <c r="Q60" i="38"/>
  <c r="S60" i="38" s="1"/>
  <c r="T60" i="38"/>
  <c r="U60" i="38" s="1"/>
  <c r="M49" i="38"/>
  <c r="N49" i="38"/>
  <c r="P49" i="38"/>
  <c r="K74" i="38"/>
  <c r="L73" i="38"/>
  <c r="R60" i="38" l="1"/>
  <c r="T61" i="38"/>
  <c r="U61" i="38" s="1"/>
  <c r="Q61" i="38"/>
  <c r="M50" i="38"/>
  <c r="O50" i="38"/>
  <c r="N50" i="38" s="1"/>
  <c r="K75" i="38"/>
  <c r="L74" i="38"/>
  <c r="R61" i="38" l="1"/>
  <c r="Q62" i="38" s="1"/>
  <c r="S61" i="38"/>
  <c r="M51" i="38"/>
  <c r="P50" i="38"/>
  <c r="O51" i="38"/>
  <c r="K76" i="38"/>
  <c r="L75" i="38"/>
  <c r="T62" i="38" l="1"/>
  <c r="U62" i="38" s="1"/>
  <c r="R62" i="38"/>
  <c r="Q63" i="38" s="1"/>
  <c r="S62" i="38"/>
  <c r="N51" i="38"/>
  <c r="P51" i="38"/>
  <c r="K77" i="38"/>
  <c r="L76" i="38"/>
  <c r="T63" i="38" l="1"/>
  <c r="U63" i="38" s="1"/>
  <c r="S63" i="38"/>
  <c r="R63" i="38"/>
  <c r="T64" i="38" s="1"/>
  <c r="U64" i="38" s="1"/>
  <c r="M52" i="38"/>
  <c r="O52" i="38"/>
  <c r="K78" i="38"/>
  <c r="L77" i="38"/>
  <c r="Q64" i="38" l="1"/>
  <c r="S64" i="38" s="1"/>
  <c r="N52" i="38"/>
  <c r="M53" i="38" s="1"/>
  <c r="P52" i="38"/>
  <c r="K79" i="38"/>
  <c r="L78" i="38"/>
  <c r="R64" i="38" l="1"/>
  <c r="Q65" i="38" s="1"/>
  <c r="R65" i="38" s="1"/>
  <c r="Q66" i="38" s="1"/>
  <c r="O53" i="38"/>
  <c r="P53" i="38" s="1"/>
  <c r="K80" i="38"/>
  <c r="L79" i="38"/>
  <c r="T66" i="38" l="1"/>
  <c r="U66" i="38" s="1"/>
  <c r="S65" i="38"/>
  <c r="T65" i="38"/>
  <c r="U65" i="38" s="1"/>
  <c r="S66" i="38"/>
  <c r="R66" i="38"/>
  <c r="N53" i="38"/>
  <c r="O54" i="38" s="1"/>
  <c r="N54" i="38"/>
  <c r="P54" i="38"/>
  <c r="K81" i="38"/>
  <c r="L80" i="38"/>
  <c r="T67" i="38" l="1"/>
  <c r="U67" i="38" s="1"/>
  <c r="Q67" i="38"/>
  <c r="M54" i="38"/>
  <c r="O55" i="38" s="1"/>
  <c r="M55" i="38"/>
  <c r="K82" i="38"/>
  <c r="L81" i="38"/>
  <c r="R67" i="38" l="1"/>
  <c r="T68" i="38" s="1"/>
  <c r="U68" i="38" s="1"/>
  <c r="S67" i="38"/>
  <c r="N55" i="38"/>
  <c r="P55" i="38"/>
  <c r="K83" i="38"/>
  <c r="L82" i="38"/>
  <c r="L84" i="38" s="1"/>
  <c r="L85" i="38" s="1"/>
  <c r="L86" i="38" s="1"/>
  <c r="Q68" i="38" l="1"/>
  <c r="S68" i="38" s="1"/>
  <c r="M56" i="38"/>
  <c r="O56" i="38"/>
  <c r="R68" i="38" l="1"/>
  <c r="Q69" i="38" s="1"/>
  <c r="R69" i="38" s="1"/>
  <c r="Q70" i="38" s="1"/>
  <c r="N56" i="38"/>
  <c r="M57" i="38" s="1"/>
  <c r="P56" i="38"/>
  <c r="T69" i="38" l="1"/>
  <c r="U69" i="38" s="1"/>
  <c r="S69" i="38"/>
  <c r="T70" i="38"/>
  <c r="U70" i="38" s="1"/>
  <c r="S70" i="38"/>
  <c r="R70" i="38"/>
  <c r="O57" i="38"/>
  <c r="N57" i="38" s="1"/>
  <c r="T71" i="38" l="1"/>
  <c r="U71" i="38" s="1"/>
  <c r="Q71" i="38"/>
  <c r="M58" i="38"/>
  <c r="O58" i="38"/>
  <c r="N58" i="38" s="1"/>
  <c r="P57" i="38"/>
  <c r="P58" i="38" l="1"/>
  <c r="R71" i="38"/>
  <c r="Q72" i="38" s="1"/>
  <c r="S71" i="38"/>
  <c r="M59" i="38"/>
  <c r="O59" i="38"/>
  <c r="N59" i="38" s="1"/>
  <c r="P59" i="38"/>
  <c r="T72" i="38" l="1"/>
  <c r="U72" i="38" s="1"/>
  <c r="S72" i="38"/>
  <c r="R72" i="38"/>
  <c r="Q73" i="38" s="1"/>
  <c r="M60" i="38"/>
  <c r="O60" i="38"/>
  <c r="N60" i="38" s="1"/>
  <c r="P60" i="38"/>
  <c r="O61" i="38" l="1"/>
  <c r="T73" i="38"/>
  <c r="U73" i="38" s="1"/>
  <c r="R73" i="38"/>
  <c r="T74" i="38" s="1"/>
  <c r="U74" i="38" s="1"/>
  <c r="S73" i="38"/>
  <c r="M61" i="38"/>
  <c r="N61" i="38"/>
  <c r="P61" i="38"/>
  <c r="Q74" i="38" l="1"/>
  <c r="R74" i="38"/>
  <c r="Q75" i="38" s="1"/>
  <c r="S74" i="38"/>
  <c r="M62" i="38"/>
  <c r="O62" i="38"/>
  <c r="N62" i="38"/>
  <c r="P62" i="38"/>
  <c r="M63" i="38" l="1"/>
  <c r="T75" i="38"/>
  <c r="U75" i="38" s="1"/>
  <c r="R75" i="38"/>
  <c r="S75" i="38"/>
  <c r="O63" i="38"/>
  <c r="T76" i="38" l="1"/>
  <c r="U76" i="38" s="1"/>
  <c r="Q76" i="38"/>
  <c r="N63" i="38"/>
  <c r="P63" i="38"/>
  <c r="S76" i="38" l="1"/>
  <c r="R76" i="38"/>
  <c r="T77" i="38" s="1"/>
  <c r="U77" i="38" s="1"/>
  <c r="M64" i="38"/>
  <c r="O64" i="38"/>
  <c r="Q77" i="38" l="1"/>
  <c r="N64" i="38"/>
  <c r="M65" i="38" s="1"/>
  <c r="P64" i="38"/>
  <c r="R77" i="38" l="1"/>
  <c r="T78" i="38" s="1"/>
  <c r="U78" i="38" s="1"/>
  <c r="S77" i="38"/>
  <c r="O65" i="38"/>
  <c r="N65" i="38" s="1"/>
  <c r="O66" i="38" s="1"/>
  <c r="Q78" i="38" l="1"/>
  <c r="R78" i="38" s="1"/>
  <c r="Q79" i="38" s="1"/>
  <c r="P65" i="38"/>
  <c r="N66" i="38"/>
  <c r="P66" i="38"/>
  <c r="M66" i="38"/>
  <c r="T79" i="38" l="1"/>
  <c r="U79" i="38" s="1"/>
  <c r="S78" i="38"/>
  <c r="R79" i="38"/>
  <c r="T80" i="38" s="1"/>
  <c r="U80" i="38" s="1"/>
  <c r="S79" i="38"/>
  <c r="O67" i="38"/>
  <c r="M67" i="38"/>
  <c r="Q80" i="38" l="1"/>
  <c r="R80" i="38"/>
  <c r="Q81" i="38" s="1"/>
  <c r="S80" i="38"/>
  <c r="N67" i="38"/>
  <c r="O68" i="38" s="1"/>
  <c r="P67" i="38"/>
  <c r="T81" i="38" l="1"/>
  <c r="U81" i="38" s="1"/>
  <c r="S81" i="38"/>
  <c r="R81" i="38"/>
  <c r="T82" i="38" s="1"/>
  <c r="U82" i="38" s="1"/>
  <c r="N68" i="38"/>
  <c r="P68" i="38"/>
  <c r="M68" i="38"/>
  <c r="U84" i="38" l="1"/>
  <c r="U85" i="38" s="1"/>
  <c r="Q82" i="38"/>
  <c r="R82" i="38" s="1"/>
  <c r="T83" i="38" s="1"/>
  <c r="M69" i="38"/>
  <c r="O69" i="38"/>
  <c r="S82" i="38" l="1"/>
  <c r="N69" i="38"/>
  <c r="O70" i="38" s="1"/>
  <c r="P69" i="38"/>
  <c r="M70" i="38" l="1"/>
  <c r="N70" i="38"/>
  <c r="O71" i="38" s="1"/>
  <c r="P70" i="38"/>
  <c r="M71" i="38" l="1"/>
  <c r="N71" i="38"/>
  <c r="P71" i="38"/>
  <c r="M72" i="38" l="1"/>
  <c r="O72" i="38"/>
  <c r="N72" i="38"/>
  <c r="P72" i="38"/>
  <c r="O73" i="38" l="1"/>
  <c r="M73" i="38"/>
  <c r="N73" i="38"/>
  <c r="P73" i="38"/>
  <c r="M74" i="38" l="1"/>
  <c r="O74" i="38"/>
  <c r="N74" i="38" s="1"/>
  <c r="O75" i="38" l="1"/>
  <c r="N75" i="38" s="1"/>
  <c r="M75" i="38"/>
  <c r="P74" i="38"/>
  <c r="O76" i="38" l="1"/>
  <c r="P75" i="38"/>
  <c r="M76" i="38"/>
  <c r="N76" i="38"/>
  <c r="O77" i="38" s="1"/>
  <c r="P76" i="38"/>
  <c r="M77" i="38" l="1"/>
  <c r="N77" i="38"/>
  <c r="O78" i="38" s="1"/>
  <c r="P77" i="38"/>
  <c r="N78" i="38" l="1"/>
  <c r="P78" i="38"/>
  <c r="M78" i="38"/>
  <c r="O79" i="38" l="1"/>
  <c r="M79" i="38"/>
  <c r="N79" i="38" l="1"/>
  <c r="M80" i="38" s="1"/>
  <c r="P79" i="38"/>
  <c r="O80" i="38" l="1"/>
  <c r="N80" i="38" l="1"/>
  <c r="P80" i="38"/>
  <c r="O81" i="38" l="1"/>
  <c r="M81" i="38"/>
  <c r="N81" i="38" l="1"/>
  <c r="M82" i="38" s="1"/>
  <c r="P81" i="38"/>
  <c r="O82" i="38" l="1"/>
  <c r="N82" i="38" l="1"/>
  <c r="O83" i="38" s="1"/>
  <c r="P82" i="38"/>
  <c r="P84" i="38" s="1"/>
  <c r="P85" i="38" s="1"/>
  <c r="P86" i="38" s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<sst xmlns="http://schemas.openxmlformats.org/spreadsheetml/2006/main" count="332" uniqueCount="74">
  <si>
    <t>ROK</t>
  </si>
  <si>
    <t>Miesiąc</t>
  </si>
  <si>
    <t>wartość</t>
  </si>
  <si>
    <t>T</t>
  </si>
  <si>
    <t>Wartość</t>
  </si>
  <si>
    <t>T-new</t>
  </si>
  <si>
    <t>Wartość F</t>
  </si>
  <si>
    <t>Stopnie swobody 1</t>
  </si>
  <si>
    <t>Stopnie swobody 2</t>
  </si>
  <si>
    <t>Test1</t>
  </si>
  <si>
    <t>Test2</t>
  </si>
  <si>
    <t>Test3</t>
  </si>
  <si>
    <t>109-144</t>
  </si>
  <si>
    <t>Rok</t>
  </si>
  <si>
    <t>1999 - 2001</t>
  </si>
  <si>
    <t>kopia Bezpieczeństwa</t>
  </si>
  <si>
    <t>145-228</t>
  </si>
  <si>
    <t>229-288</t>
  </si>
  <si>
    <t>2002 - 2008</t>
  </si>
  <si>
    <t>2009 - 2013</t>
  </si>
  <si>
    <t>288-360</t>
  </si>
  <si>
    <t>Tak</t>
  </si>
  <si>
    <t>Kwartał</t>
  </si>
  <si>
    <t>Początek/Koniec/Środek</t>
  </si>
  <si>
    <t>średnia ruchoma p=4</t>
  </si>
  <si>
    <t>q^2</t>
  </si>
  <si>
    <t>MSE</t>
  </si>
  <si>
    <t>RMSE</t>
  </si>
  <si>
    <t>T_new</t>
  </si>
  <si>
    <t>Okres kwartału</t>
  </si>
  <si>
    <t>średnia ruchoma p=3</t>
  </si>
  <si>
    <t>Prognoza jest dopuszczalna</t>
  </si>
  <si>
    <t>średnia ruchoma p=2</t>
  </si>
  <si>
    <t>Metoda Naiwna</t>
  </si>
  <si>
    <t>Tendencja rozwojowa bezwg.</t>
  </si>
  <si>
    <t>Tendencja rozwojowa wzg.</t>
  </si>
  <si>
    <t>Początek</t>
  </si>
  <si>
    <t>Środek</t>
  </si>
  <si>
    <t>Koniec</t>
  </si>
  <si>
    <t>Przyrosty z sezonu na sezon</t>
  </si>
  <si>
    <t>Przeciętny przyrost w danym okresie</t>
  </si>
  <si>
    <t>Prognoza</t>
  </si>
  <si>
    <t>Dopuszczalność</t>
  </si>
  <si>
    <t>Proste wygładzanie wykładnicze</t>
  </si>
  <si>
    <t>alfa optymalne</t>
  </si>
  <si>
    <t>Ct</t>
  </si>
  <si>
    <t>Tt</t>
  </si>
  <si>
    <t>Podwójne wygładzanie wykładnicze</t>
  </si>
  <si>
    <t>Wygładzanie proste</t>
  </si>
  <si>
    <t>Wygładzanie podwójne</t>
  </si>
  <si>
    <t>optymalne</t>
  </si>
  <si>
    <t>a =</t>
  </si>
  <si>
    <t>b =</t>
  </si>
  <si>
    <t>St</t>
  </si>
  <si>
    <t>Model Wintersa Multiplikatywny</t>
  </si>
  <si>
    <t>Wygładzanie potrójne</t>
  </si>
  <si>
    <t>g =</t>
  </si>
  <si>
    <t>Najlepsze dopasowanie</t>
  </si>
  <si>
    <t>Test4</t>
  </si>
  <si>
    <t xml:space="preserve">2014 - 2019 </t>
  </si>
  <si>
    <t>Testy Chow'a</t>
  </si>
  <si>
    <t>Numer obserwacji 1</t>
  </si>
  <si>
    <t>Numer obeserwacji 2</t>
  </si>
  <si>
    <t>Lata 1</t>
  </si>
  <si>
    <t>Lata 2</t>
  </si>
  <si>
    <t>p-value</t>
  </si>
  <si>
    <t>czy punkt zwrotny</t>
  </si>
  <si>
    <t>1-48</t>
  </si>
  <si>
    <t>49-108</t>
  </si>
  <si>
    <t>1990-1994</t>
  </si>
  <si>
    <t>1995-1998</t>
  </si>
  <si>
    <t>1999-2001</t>
  </si>
  <si>
    <t>Test5</t>
  </si>
  <si>
    <t>miesiąc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</si>
</sst>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2"/>
      <color indexed="8"/>
      <name val="Symbol"/>
      <family val="1"/>
      <charset val="2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41">
    <xf numFmtId="0" fontId="0" fillId="0" borderId="0" xfId="0"/>
    <xf numFmtId="0" fontId="0" fillId="2" borderId="1" xfId="0" applyFill="1" applyBorder="1"/>
    <xf numFmtId="164" fontId="0" fillId="2" borderId="1" xfId="1" applyNumberFormat="1" applyFont="1" applyFill="1" applyBorder="1"/>
    <xf numFmtId="0" fontId="0" fillId="3" borderId="1" xfId="0" applyFill="1" applyBorder="1"/>
    <xf numFmtId="164" fontId="0" fillId="3" borderId="1" xfId="1" applyNumberFormat="1" applyFont="1" applyFill="1" applyBorder="1"/>
    <xf numFmtId="164" fontId="0" fillId="3" borderId="1" xfId="0" applyNumberFormat="1" applyFill="1" applyBorder="1"/>
    <xf numFmtId="10" fontId="0" fillId="0" borderId="0" xfId="1" applyNumberFormat="1" applyFont="1"/>
    <xf numFmtId="0" fontId="0" fillId="4" borderId="1" xfId="0" applyFill="1" applyBorder="1"/>
    <xf numFmtId="0" fontId="0" fillId="6" borderId="1" xfId="0" applyFill="1" applyBorder="1"/>
    <xf numFmtId="2" fontId="0" fillId="0" borderId="0" xfId="0" applyNumberFormat="1"/>
    <xf numFmtId="0" fontId="0" fillId="2" borderId="1" xfId="1" applyNumberFormat="1" applyFont="1" applyFill="1" applyBorder="1"/>
    <xf numFmtId="0" fontId="0" fillId="3" borderId="1" xfId="1" applyNumberFormat="1" applyFont="1" applyFill="1" applyBorder="1"/>
    <xf numFmtId="0" fontId="2" fillId="8" borderId="0" xfId="0" applyFont="1" applyFill="1" applyAlignment="1">
      <alignment horizontal="center"/>
    </xf>
    <xf numFmtId="0" fontId="0" fillId="0" borderId="0" xfId="0" quotePrefix="1"/>
    <xf numFmtId="0" fontId="0" fillId="9" borderId="0" xfId="0" applyFill="1"/>
    <xf numFmtId="0" fontId="2" fillId="9" borderId="0" xfId="0" applyFont="1" applyFill="1" applyAlignment="1">
      <alignment horizontal="center"/>
    </xf>
    <xf numFmtId="2" fontId="0" fillId="9" borderId="0" xfId="0" applyNumberFormat="1" applyFill="1"/>
    <xf numFmtId="165" fontId="0" fillId="9" borderId="0" xfId="0" applyNumberFormat="1" applyFill="1"/>
    <xf numFmtId="10" fontId="0" fillId="10" borderId="0" xfId="1" applyNumberFormat="1" applyFont="1" applyFill="1"/>
    <xf numFmtId="165" fontId="0" fillId="0" borderId="0" xfId="0" applyNumberFormat="1"/>
    <xf numFmtId="2" fontId="0" fillId="11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165" fontId="0" fillId="14" borderId="0" xfId="0" applyNumberFormat="1" applyFill="1"/>
    <xf numFmtId="10" fontId="0" fillId="15" borderId="0" xfId="1" applyNumberFormat="1" applyFont="1" applyFill="1"/>
    <xf numFmtId="0" fontId="0" fillId="10" borderId="0" xfId="0" applyFill="1"/>
    <xf numFmtId="0" fontId="4" fillId="0" borderId="0" xfId="2" applyFont="1" applyAlignment="1">
      <alignment horizontal="right"/>
    </xf>
    <xf numFmtId="165" fontId="0" fillId="11" borderId="0" xfId="0" applyNumberFormat="1" applyFill="1"/>
    <xf numFmtId="10" fontId="2" fillId="10" borderId="0" xfId="1" applyNumberFormat="1" applyFont="1" applyFill="1"/>
    <xf numFmtId="0" fontId="0" fillId="0" borderId="1" xfId="0" applyBorder="1"/>
    <xf numFmtId="0" fontId="0" fillId="5" borderId="1" xfId="0" applyFill="1" applyBorder="1"/>
    <xf numFmtId="0" fontId="0" fillId="16" borderId="1" xfId="0" applyFill="1" applyBorder="1"/>
    <xf numFmtId="0" fontId="2" fillId="0" borderId="1" xfId="0" applyFont="1" applyBorder="1"/>
    <xf numFmtId="0" fontId="5" fillId="0" borderId="0" xfId="0" applyFont="1"/>
    <xf numFmtId="0" fontId="0" fillId="7" borderId="1" xfId="0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2" fontId="0" fillId="16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</cellXfs>
  <cellStyles count="3">
    <cellStyle name="Normalny" xfId="0" builtinId="0"/>
    <cellStyle name="Normalny 4" xfId="2" xr:uid="{12E86760-DFDF-497C-BA76-F77842534678}"/>
    <cellStyle name="Procentowy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colors>
    <mruColors>
      <color rgb="FFFFA3A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Dopasowanie</a:t>
            </a:r>
            <a:r>
              <a:rPr lang="pl-PL" baseline="0"/>
              <a:t> modelu z tendencją rozwojową</a:t>
            </a:r>
            <a:endParaRPr lang="en-US"/>
          </a:p>
        </c:rich>
      </c:tx>
      <c:layout>
        <c:manualLayout>
          <c:xMode val="edge"/>
          <c:yMode val="edge"/>
          <c:x val="0.35828166671022266"/>
          <c:y val="2.80726780266454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'Metody Oparte na średnich'!$C$2:$C$83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xVal>
          <c:yVal>
            <c:numRef>
              <c:f>'Metody Oparte na średnich'!$H$5:$H$83</c:f>
              <c:numCache>
                <c:formatCode>General</c:formatCode>
                <c:ptCount val="79"/>
                <c:pt idx="0">
                  <c:v>13.5</c:v>
                </c:pt>
                <c:pt idx="1">
                  <c:v>13</c:v>
                </c:pt>
                <c:pt idx="2">
                  <c:v>12.5</c:v>
                </c:pt>
                <c:pt idx="3">
                  <c:v>12</c:v>
                </c:pt>
                <c:pt idx="4">
                  <c:v>11.8</c:v>
                </c:pt>
                <c:pt idx="5">
                  <c:v>11.700000000000001</c:v>
                </c:pt>
                <c:pt idx="6">
                  <c:v>11.5</c:v>
                </c:pt>
                <c:pt idx="7">
                  <c:v>11.3</c:v>
                </c:pt>
                <c:pt idx="8">
                  <c:v>11.4</c:v>
                </c:pt>
                <c:pt idx="9">
                  <c:v>11.4</c:v>
                </c:pt>
                <c:pt idx="10">
                  <c:v>11.9</c:v>
                </c:pt>
                <c:pt idx="11">
                  <c:v>11.9</c:v>
                </c:pt>
                <c:pt idx="12">
                  <c:v>11.5</c:v>
                </c:pt>
                <c:pt idx="13">
                  <c:v>11.1</c:v>
                </c:pt>
                <c:pt idx="14">
                  <c:v>10.7</c:v>
                </c:pt>
                <c:pt idx="15">
                  <c:v>10.199999999999999</c:v>
                </c:pt>
                <c:pt idx="16">
                  <c:v>10</c:v>
                </c:pt>
                <c:pt idx="17">
                  <c:v>9.9</c:v>
                </c:pt>
                <c:pt idx="18">
                  <c:v>9.6999999999999993</c:v>
                </c:pt>
                <c:pt idx="19">
                  <c:v>9.6</c:v>
                </c:pt>
                <c:pt idx="20">
                  <c:v>9.6</c:v>
                </c:pt>
                <c:pt idx="21">
                  <c:v>9.7000000000000011</c:v>
                </c:pt>
                <c:pt idx="22">
                  <c:v>10.199999999999999</c:v>
                </c:pt>
                <c:pt idx="23">
                  <c:v>10.199999999999999</c:v>
                </c:pt>
                <c:pt idx="24">
                  <c:v>9.9</c:v>
                </c:pt>
                <c:pt idx="25">
                  <c:v>9.4</c:v>
                </c:pt>
                <c:pt idx="26">
                  <c:v>9.1</c:v>
                </c:pt>
                <c:pt idx="27">
                  <c:v>8.6999999999999993</c:v>
                </c:pt>
                <c:pt idx="28">
                  <c:v>8.5</c:v>
                </c:pt>
                <c:pt idx="29">
                  <c:v>8.4</c:v>
                </c:pt>
                <c:pt idx="30">
                  <c:v>8.3000000000000007</c:v>
                </c:pt>
                <c:pt idx="31">
                  <c:v>8.1999999999999993</c:v>
                </c:pt>
                <c:pt idx="32">
                  <c:v>8.1999999999999993</c:v>
                </c:pt>
                <c:pt idx="33">
                  <c:v>8.1999999999999993</c:v>
                </c:pt>
                <c:pt idx="34">
                  <c:v>8.5</c:v>
                </c:pt>
                <c:pt idx="35">
                  <c:v>8.4</c:v>
                </c:pt>
                <c:pt idx="36">
                  <c:v>8</c:v>
                </c:pt>
                <c:pt idx="37">
                  <c:v>7.6</c:v>
                </c:pt>
                <c:pt idx="38">
                  <c:v>7.3</c:v>
                </c:pt>
                <c:pt idx="39">
                  <c:v>7.0000000000000009</c:v>
                </c:pt>
                <c:pt idx="40">
                  <c:v>7.0000000000000009</c:v>
                </c:pt>
                <c:pt idx="41">
                  <c:v>7.0000000000000009</c:v>
                </c:pt>
                <c:pt idx="42">
                  <c:v>6.8000000000000007</c:v>
                </c:pt>
                <c:pt idx="43">
                  <c:v>6.6000000000000005</c:v>
                </c:pt>
                <c:pt idx="44">
                  <c:v>6.5</c:v>
                </c:pt>
                <c:pt idx="45">
                  <c:v>6.6000000000000005</c:v>
                </c:pt>
                <c:pt idx="46">
                  <c:v>6.8000000000000007</c:v>
                </c:pt>
                <c:pt idx="47">
                  <c:v>6.8000000000000007</c:v>
                </c:pt>
                <c:pt idx="48">
                  <c:v>6.6000000000000005</c:v>
                </c:pt>
                <c:pt idx="49">
                  <c:v>6.3</c:v>
                </c:pt>
                <c:pt idx="50">
                  <c:v>6.1</c:v>
                </c:pt>
                <c:pt idx="51">
                  <c:v>5.8</c:v>
                </c:pt>
                <c:pt idx="52">
                  <c:v>5.8</c:v>
                </c:pt>
                <c:pt idx="53">
                  <c:v>5.8</c:v>
                </c:pt>
                <c:pt idx="54">
                  <c:v>5.7</c:v>
                </c:pt>
                <c:pt idx="55">
                  <c:v>5.7</c:v>
                </c:pt>
                <c:pt idx="56">
                  <c:v>5.7</c:v>
                </c:pt>
                <c:pt idx="57">
                  <c:v>5.8</c:v>
                </c:pt>
                <c:pt idx="58">
                  <c:v>6.1</c:v>
                </c:pt>
                <c:pt idx="59">
                  <c:v>6.1</c:v>
                </c:pt>
                <c:pt idx="60">
                  <c:v>5.9</c:v>
                </c:pt>
                <c:pt idx="61">
                  <c:v>5.6</c:v>
                </c:pt>
                <c:pt idx="62">
                  <c:v>5.4</c:v>
                </c:pt>
                <c:pt idx="63">
                  <c:v>5.3</c:v>
                </c:pt>
                <c:pt idx="64">
                  <c:v>5.2</c:v>
                </c:pt>
                <c:pt idx="65">
                  <c:v>5.2</c:v>
                </c:pt>
                <c:pt idx="66">
                  <c:v>5.0999999999999996</c:v>
                </c:pt>
                <c:pt idx="67">
                  <c:v>5</c:v>
                </c:pt>
                <c:pt idx="68">
                  <c:v>5.0999999999999996</c:v>
                </c:pt>
                <c:pt idx="69">
                  <c:v>5.2</c:v>
                </c:pt>
                <c:pt idx="70">
                  <c:v>5.5</c:v>
                </c:pt>
                <c:pt idx="71">
                  <c:v>5.5</c:v>
                </c:pt>
                <c:pt idx="72">
                  <c:v>5.4</c:v>
                </c:pt>
                <c:pt idx="73">
                  <c:v>5.8</c:v>
                </c:pt>
                <c:pt idx="74">
                  <c:v>6</c:v>
                </c:pt>
                <c:pt idx="75">
                  <c:v>6.1</c:v>
                </c:pt>
                <c:pt idx="76">
                  <c:v>6.1</c:v>
                </c:pt>
                <c:pt idx="77">
                  <c:v>6.1</c:v>
                </c:pt>
                <c:pt idx="78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9E-4D0C-8BAB-758D249E444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'Metody Oparte na średnich'!$Q$4:$Q$82</c:f>
              <c:numCache>
                <c:formatCode>General</c:formatCode>
                <c:ptCount val="79"/>
                <c:pt idx="0">
                  <c:v>13.900000000000002</c:v>
                </c:pt>
                <c:pt idx="1">
                  <c:v>13.900000000000002</c:v>
                </c:pt>
                <c:pt idx="2">
                  <c:v>13.099999999999998</c:v>
                </c:pt>
                <c:pt idx="3">
                  <c:v>12.5</c:v>
                </c:pt>
                <c:pt idx="4">
                  <c:v>12</c:v>
                </c:pt>
                <c:pt idx="5">
                  <c:v>11.5</c:v>
                </c:pt>
                <c:pt idx="6">
                  <c:v>11.600000000000001</c:v>
                </c:pt>
                <c:pt idx="7">
                  <c:v>11.600000000000001</c:v>
                </c:pt>
                <c:pt idx="8">
                  <c:v>11.299999999999999</c:v>
                </c:pt>
                <c:pt idx="9">
                  <c:v>11.100000000000001</c:v>
                </c:pt>
                <c:pt idx="10">
                  <c:v>11.5</c:v>
                </c:pt>
                <c:pt idx="11">
                  <c:v>11.4</c:v>
                </c:pt>
                <c:pt idx="12">
                  <c:v>12.4</c:v>
                </c:pt>
                <c:pt idx="13">
                  <c:v>11.9</c:v>
                </c:pt>
                <c:pt idx="14">
                  <c:v>11.1</c:v>
                </c:pt>
                <c:pt idx="15">
                  <c:v>10.7</c:v>
                </c:pt>
                <c:pt idx="16">
                  <c:v>10.299999999999999</c:v>
                </c:pt>
                <c:pt idx="17">
                  <c:v>9.6999999999999993</c:v>
                </c:pt>
                <c:pt idx="18">
                  <c:v>9.8000000000000007</c:v>
                </c:pt>
                <c:pt idx="19">
                  <c:v>9.8000000000000007</c:v>
                </c:pt>
                <c:pt idx="20">
                  <c:v>9.4999999999999982</c:v>
                </c:pt>
                <c:pt idx="21">
                  <c:v>9.5</c:v>
                </c:pt>
                <c:pt idx="22">
                  <c:v>9.6</c:v>
                </c:pt>
                <c:pt idx="23">
                  <c:v>9.8000000000000025</c:v>
                </c:pt>
                <c:pt idx="24">
                  <c:v>10.699999999999998</c:v>
                </c:pt>
                <c:pt idx="25">
                  <c:v>10.199999999999999</c:v>
                </c:pt>
                <c:pt idx="26">
                  <c:v>9.6000000000000014</c:v>
                </c:pt>
                <c:pt idx="27">
                  <c:v>8.9</c:v>
                </c:pt>
                <c:pt idx="28">
                  <c:v>8.7999999999999989</c:v>
                </c:pt>
                <c:pt idx="29">
                  <c:v>8.2999999999999989</c:v>
                </c:pt>
                <c:pt idx="30">
                  <c:v>8.3000000000000007</c:v>
                </c:pt>
                <c:pt idx="31">
                  <c:v>8.3000000000000007</c:v>
                </c:pt>
                <c:pt idx="32">
                  <c:v>8.2000000000000011</c:v>
                </c:pt>
                <c:pt idx="33">
                  <c:v>8.0999999999999979</c:v>
                </c:pt>
                <c:pt idx="34">
                  <c:v>8.1999999999999993</c:v>
                </c:pt>
                <c:pt idx="35">
                  <c:v>8.1999999999999993</c:v>
                </c:pt>
                <c:pt idx="36">
                  <c:v>8.8000000000000007</c:v>
                </c:pt>
                <c:pt idx="37">
                  <c:v>8.3000000000000007</c:v>
                </c:pt>
                <c:pt idx="38">
                  <c:v>7.6</c:v>
                </c:pt>
                <c:pt idx="39">
                  <c:v>7.1999999999999993</c:v>
                </c:pt>
                <c:pt idx="40">
                  <c:v>7</c:v>
                </c:pt>
                <c:pt idx="41">
                  <c:v>6.700000000000002</c:v>
                </c:pt>
                <c:pt idx="42">
                  <c:v>7.0000000000000009</c:v>
                </c:pt>
                <c:pt idx="43">
                  <c:v>7.0000000000000009</c:v>
                </c:pt>
                <c:pt idx="44">
                  <c:v>6.6000000000000005</c:v>
                </c:pt>
                <c:pt idx="45">
                  <c:v>6.4</c:v>
                </c:pt>
                <c:pt idx="46">
                  <c:v>6.3999999999999995</c:v>
                </c:pt>
                <c:pt idx="47">
                  <c:v>6.7000000000000011</c:v>
                </c:pt>
                <c:pt idx="48">
                  <c:v>7.0000000000000009</c:v>
                </c:pt>
                <c:pt idx="49">
                  <c:v>6.8000000000000007</c:v>
                </c:pt>
                <c:pt idx="50">
                  <c:v>6.4</c:v>
                </c:pt>
                <c:pt idx="51">
                  <c:v>5.9999999999999991</c:v>
                </c:pt>
                <c:pt idx="52">
                  <c:v>5.8999999999999995</c:v>
                </c:pt>
                <c:pt idx="53">
                  <c:v>5.5</c:v>
                </c:pt>
                <c:pt idx="54">
                  <c:v>5.8</c:v>
                </c:pt>
                <c:pt idx="55">
                  <c:v>5.8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5.7</c:v>
                </c:pt>
                <c:pt idx="59">
                  <c:v>5.8999999999999995</c:v>
                </c:pt>
                <c:pt idx="60">
                  <c:v>6.3999999999999995</c:v>
                </c:pt>
                <c:pt idx="61">
                  <c:v>6.1</c:v>
                </c:pt>
                <c:pt idx="62">
                  <c:v>5.7000000000000011</c:v>
                </c:pt>
                <c:pt idx="63">
                  <c:v>5.2999999999999989</c:v>
                </c:pt>
                <c:pt idx="64">
                  <c:v>5.2000000000000011</c:v>
                </c:pt>
                <c:pt idx="65">
                  <c:v>5.1999999999999993</c:v>
                </c:pt>
                <c:pt idx="66">
                  <c:v>5.1000000000000005</c:v>
                </c:pt>
                <c:pt idx="67">
                  <c:v>5.2</c:v>
                </c:pt>
                <c:pt idx="68">
                  <c:v>4.9999999999999991</c:v>
                </c:pt>
                <c:pt idx="69">
                  <c:v>4.9000000000000004</c:v>
                </c:pt>
                <c:pt idx="70">
                  <c:v>5.1999999999999993</c:v>
                </c:pt>
                <c:pt idx="71">
                  <c:v>5.3000000000000007</c:v>
                </c:pt>
                <c:pt idx="72">
                  <c:v>5.8</c:v>
                </c:pt>
                <c:pt idx="73">
                  <c:v>5.5</c:v>
                </c:pt>
                <c:pt idx="74">
                  <c:v>5.3000000000000007</c:v>
                </c:pt>
                <c:pt idx="75">
                  <c:v>6.1999999999999993</c:v>
                </c:pt>
                <c:pt idx="76">
                  <c:v>6.2</c:v>
                </c:pt>
                <c:pt idx="77">
                  <c:v>6.1999999999999993</c:v>
                </c:pt>
                <c:pt idx="78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9E-4D0C-8BAB-758D249E4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31800"/>
        <c:axId val="623128192"/>
      </c:scatterChart>
      <c:valAx>
        <c:axId val="623131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3128192"/>
        <c:crosses val="autoZero"/>
        <c:crossBetween val="midCat"/>
      </c:valAx>
      <c:valAx>
        <c:axId val="62312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3131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192341</xdr:colOff>
      <xdr:row>6</xdr:row>
      <xdr:rowOff>87669</xdr:rowOff>
    </xdr:from>
    <xdr:to>
      <xdr:col>35</xdr:col>
      <xdr:colOff>196990</xdr:colOff>
      <xdr:row>37</xdr:row>
      <xdr:rowOff>69854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EA46F64-CF03-4A41-B84D-0BD9FE1E2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C2317-DFD2-48FE-9E58-C06C458BB08B}" name="Tabela1" displayName="Tabela1" ref="B1:G83" totalsRowShown="0">
  <autoFilter ref="B1:G83" xr:uid="{2E9AB0B0-826C-4244-83E5-053B28EEC16D}"/>
  <tableColumns count="6">
    <tableColumn id="1" xr3:uid="{73521879-EEE4-410D-BED1-BC76A6AC50B1}" name="T-new"/>
    <tableColumn id="2" xr3:uid="{71F97516-DB33-4EA2-928D-35F6CB3FA7E9}" name="ROK" dataDxfId="4"/>
    <tableColumn id="3" xr3:uid="{A7E2C8EF-0730-48D7-9B32-7E544F11689E}" name="Miesiąc" dataDxfId="3"/>
    <tableColumn id="6" xr3:uid="{AA6ED4D0-047C-4E60-89FC-7EC42413DBD5}" name="Kwartał" dataDxfId="2">
      <calculatedColumnFormula>IF(Tabela1[[#This Row],[Miesiąc]]&lt;=3,1,IF(Tabela1[[#This Row],[Miesiąc]]&lt;=6,2,IF(Tabela1[[#This Row],[Miesiąc]]&lt;=9,3,4)))</calculatedColumnFormula>
    </tableColumn>
    <tableColumn id="7" xr3:uid="{DBABD296-C1D5-4B41-98A7-4268E0DE6A7E}" name="Początek/Koniec/Środek" dataDxfId="1">
      <calculatedColumnFormula>IF(MOD(Tabela1[[#This Row],[Miesiąc]],3)=1,"Początek",IF(MOD(Tabela1[[#This Row],[Miesiąc]],3)=0,"Koniec","Środek"))</calculatedColumnFormula>
    </tableColumn>
    <tableColumn id="4" xr3:uid="{6E6C4923-4A60-4884-ACBC-8A96B8278D15}" name="Wartość" dataDxfId="0" dataCellStyle="Procentow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B590-7272-45FC-8470-B0369834CC7A}">
  <dimension ref="A3:K375"/>
  <sheetViews>
    <sheetView tabSelected="1" zoomScale="98" zoomScaleNormal="160" workbookViewId="0">
      <selection activeCell="I10" sqref="I10"/>
    </sheetView>
  </sheetViews>
  <sheetFormatPr defaultRowHeight="14.5"/>
  <cols>
    <col min="2" max="2" width="10.81640625" customWidth="1"/>
    <col min="3" max="3" width="8.81640625" customWidth="1"/>
    <col min="10" max="10" width="18.90625" customWidth="1"/>
    <col min="12" max="12" width="21.81640625" customWidth="1"/>
  </cols>
  <sheetData>
    <row r="3" spans="1:11">
      <c r="A3" t="s">
        <v>3</v>
      </c>
      <c r="B3" t="s">
        <v>13</v>
      </c>
      <c r="C3" t="s">
        <v>1</v>
      </c>
      <c r="D3" t="s">
        <v>2</v>
      </c>
    </row>
    <row r="4" spans="1:11">
      <c r="A4">
        <v>1</v>
      </c>
      <c r="B4" s="1">
        <v>1990</v>
      </c>
      <c r="C4" s="1">
        <v>1</v>
      </c>
      <c r="D4" s="2">
        <v>3.0000000000000001E-3</v>
      </c>
    </row>
    <row r="5" spans="1:11">
      <c r="A5">
        <v>2</v>
      </c>
      <c r="B5" s="1">
        <v>1990</v>
      </c>
      <c r="C5" s="1">
        <v>2</v>
      </c>
      <c r="D5" s="2">
        <v>8.0000000000000002E-3</v>
      </c>
    </row>
    <row r="6" spans="1:11">
      <c r="A6">
        <v>3</v>
      </c>
      <c r="B6" s="1">
        <v>1990</v>
      </c>
      <c r="C6" s="1">
        <v>3</v>
      </c>
      <c r="D6" s="2">
        <v>1.4999999999999999E-2</v>
      </c>
    </row>
    <row r="7" spans="1:11">
      <c r="A7">
        <v>4</v>
      </c>
      <c r="B7" s="1">
        <v>1990</v>
      </c>
      <c r="C7" s="1">
        <v>4</v>
      </c>
      <c r="D7" s="2">
        <v>1.9E-2</v>
      </c>
    </row>
    <row r="8" spans="1:11">
      <c r="A8">
        <v>5</v>
      </c>
      <c r="B8" s="1">
        <v>1990</v>
      </c>
      <c r="C8" s="1">
        <v>5</v>
      </c>
      <c r="D8" s="2">
        <v>2.4E-2</v>
      </c>
    </row>
    <row r="9" spans="1:11">
      <c r="A9">
        <v>6</v>
      </c>
      <c r="B9" s="1">
        <v>1990</v>
      </c>
      <c r="C9" s="1">
        <v>6</v>
      </c>
      <c r="D9" s="2">
        <v>3.1E-2</v>
      </c>
      <c r="K9" s="6"/>
    </row>
    <row r="10" spans="1:11">
      <c r="A10">
        <v>7</v>
      </c>
      <c r="B10" s="1">
        <v>1990</v>
      </c>
      <c r="C10" s="1">
        <v>7</v>
      </c>
      <c r="D10" s="2">
        <v>3.7999999999999999E-2</v>
      </c>
    </row>
    <row r="11" spans="1:11">
      <c r="A11">
        <v>8</v>
      </c>
      <c r="B11" s="1">
        <v>1990</v>
      </c>
      <c r="C11" s="1">
        <v>8</v>
      </c>
      <c r="D11" s="2">
        <v>4.4999999999999998E-2</v>
      </c>
    </row>
    <row r="12" spans="1:11">
      <c r="A12">
        <v>9</v>
      </c>
      <c r="B12" s="1">
        <v>1990</v>
      </c>
      <c r="C12" s="1">
        <v>9</v>
      </c>
      <c r="D12" s="2">
        <v>0.05</v>
      </c>
    </row>
    <row r="13" spans="1:11">
      <c r="A13">
        <v>10</v>
      </c>
      <c r="B13" s="1">
        <v>1990</v>
      </c>
      <c r="C13" s="1">
        <v>10</v>
      </c>
      <c r="D13" s="2">
        <v>5.5E-2</v>
      </c>
    </row>
    <row r="14" spans="1:11">
      <c r="A14">
        <v>11</v>
      </c>
      <c r="B14" s="1">
        <v>1990</v>
      </c>
      <c r="C14" s="1">
        <v>11</v>
      </c>
      <c r="D14" s="2">
        <v>5.8999999999999997E-2</v>
      </c>
    </row>
    <row r="15" spans="1:11">
      <c r="A15">
        <v>12</v>
      </c>
      <c r="B15" s="1">
        <v>1990</v>
      </c>
      <c r="C15" s="1">
        <v>12</v>
      </c>
      <c r="D15" s="2">
        <v>6.5000000000000002E-2</v>
      </c>
    </row>
    <row r="16" spans="1:11">
      <c r="A16">
        <v>13</v>
      </c>
      <c r="B16" s="3">
        <v>1991</v>
      </c>
      <c r="C16" s="3">
        <v>1</v>
      </c>
      <c r="D16" s="4">
        <v>6.6000000000000003E-2</v>
      </c>
    </row>
    <row r="17" spans="1:4">
      <c r="A17">
        <v>14</v>
      </c>
      <c r="B17" s="3">
        <v>1991</v>
      </c>
      <c r="C17" s="3">
        <v>2</v>
      </c>
      <c r="D17" s="4">
        <v>6.8000000000000005E-2</v>
      </c>
    </row>
    <row r="18" spans="1:4">
      <c r="A18">
        <v>15</v>
      </c>
      <c r="B18" s="3">
        <v>1991</v>
      </c>
      <c r="C18" s="3">
        <v>3</v>
      </c>
      <c r="D18" s="4">
        <v>7.0999999999999994E-2</v>
      </c>
    </row>
    <row r="19" spans="1:4">
      <c r="A19">
        <v>16</v>
      </c>
      <c r="B19" s="3">
        <v>1991</v>
      </c>
      <c r="C19" s="3">
        <v>4</v>
      </c>
      <c r="D19" s="4">
        <v>7.2999999999999995E-2</v>
      </c>
    </row>
    <row r="20" spans="1:4">
      <c r="A20">
        <v>17</v>
      </c>
      <c r="B20" s="3">
        <v>1991</v>
      </c>
      <c r="C20" s="3">
        <v>5</v>
      </c>
      <c r="D20" s="4">
        <v>7.6999999999999999E-2</v>
      </c>
    </row>
    <row r="21" spans="1:4">
      <c r="A21">
        <v>18</v>
      </c>
      <c r="B21" s="3">
        <v>1991</v>
      </c>
      <c r="C21" s="3">
        <v>6</v>
      </c>
      <c r="D21" s="4">
        <v>8.4000000000000005E-2</v>
      </c>
    </row>
    <row r="22" spans="1:4">
      <c r="A22">
        <v>19</v>
      </c>
      <c r="B22" s="3">
        <v>1991</v>
      </c>
      <c r="C22" s="3">
        <v>7</v>
      </c>
      <c r="D22" s="4">
        <v>9.4E-2</v>
      </c>
    </row>
    <row r="23" spans="1:4">
      <c r="A23">
        <v>20</v>
      </c>
      <c r="B23" s="3">
        <v>1991</v>
      </c>
      <c r="C23" s="3">
        <v>8</v>
      </c>
      <c r="D23" s="4">
        <v>9.8000000000000004E-2</v>
      </c>
    </row>
    <row r="24" spans="1:4">
      <c r="A24">
        <v>21</v>
      </c>
      <c r="B24" s="3">
        <v>1991</v>
      </c>
      <c r="C24" s="3">
        <v>9</v>
      </c>
      <c r="D24" s="4">
        <v>0.105</v>
      </c>
    </row>
    <row r="25" spans="1:4">
      <c r="A25">
        <v>22</v>
      </c>
      <c r="B25" s="3">
        <v>1991</v>
      </c>
      <c r="C25" s="3">
        <v>10</v>
      </c>
      <c r="D25" s="4">
        <v>0.10800000000000001</v>
      </c>
    </row>
    <row r="26" spans="1:4">
      <c r="A26">
        <v>23</v>
      </c>
      <c r="B26" s="3">
        <v>1991</v>
      </c>
      <c r="C26" s="3">
        <v>11</v>
      </c>
      <c r="D26" s="4">
        <v>0.111</v>
      </c>
    </row>
    <row r="27" spans="1:4">
      <c r="A27">
        <v>24</v>
      </c>
      <c r="B27" s="3">
        <v>1991</v>
      </c>
      <c r="C27" s="3">
        <v>12</v>
      </c>
      <c r="D27" s="4">
        <v>0.122</v>
      </c>
    </row>
    <row r="28" spans="1:4">
      <c r="A28">
        <v>25</v>
      </c>
      <c r="B28" s="1">
        <v>1992</v>
      </c>
      <c r="C28" s="1">
        <v>1</v>
      </c>
      <c r="D28" s="2">
        <v>0.121</v>
      </c>
    </row>
    <row r="29" spans="1:4">
      <c r="A29">
        <v>26</v>
      </c>
      <c r="B29" s="1">
        <v>1992</v>
      </c>
      <c r="C29" s="1">
        <v>2</v>
      </c>
      <c r="D29" s="2">
        <v>0.124</v>
      </c>
    </row>
    <row r="30" spans="1:4">
      <c r="A30">
        <v>27</v>
      </c>
      <c r="B30" s="1">
        <v>1992</v>
      </c>
      <c r="C30" s="1">
        <v>3</v>
      </c>
      <c r="D30" s="2">
        <v>0.121</v>
      </c>
    </row>
    <row r="31" spans="1:4">
      <c r="A31">
        <v>28</v>
      </c>
      <c r="B31" s="1">
        <v>1992</v>
      </c>
      <c r="C31" s="1">
        <v>4</v>
      </c>
      <c r="D31" s="2">
        <v>0.122</v>
      </c>
    </row>
    <row r="32" spans="1:4">
      <c r="A32">
        <v>29</v>
      </c>
      <c r="B32" s="1">
        <v>1992</v>
      </c>
      <c r="C32" s="1">
        <v>5</v>
      </c>
      <c r="D32" s="2">
        <v>0.123</v>
      </c>
    </row>
    <row r="33" spans="1:4">
      <c r="A33">
        <v>30</v>
      </c>
      <c r="B33" s="1">
        <v>1992</v>
      </c>
      <c r="C33" s="1">
        <v>6</v>
      </c>
      <c r="D33" s="2">
        <v>0.126</v>
      </c>
    </row>
    <row r="34" spans="1:4">
      <c r="A34">
        <v>31</v>
      </c>
      <c r="B34" s="1">
        <v>1992</v>
      </c>
      <c r="C34" s="1">
        <v>7</v>
      </c>
      <c r="D34" s="2">
        <v>0.13100000000000001</v>
      </c>
    </row>
    <row r="35" spans="1:4">
      <c r="A35">
        <v>32</v>
      </c>
      <c r="B35" s="1">
        <v>1992</v>
      </c>
      <c r="C35" s="1">
        <v>8</v>
      </c>
      <c r="D35" s="2">
        <v>0.13400000000000001</v>
      </c>
    </row>
    <row r="36" spans="1:4">
      <c r="A36">
        <v>33</v>
      </c>
      <c r="B36" s="1">
        <v>1992</v>
      </c>
      <c r="C36" s="1">
        <v>9</v>
      </c>
      <c r="D36" s="2">
        <v>0.13600000000000001</v>
      </c>
    </row>
    <row r="37" spans="1:4">
      <c r="A37">
        <v>34</v>
      </c>
      <c r="B37" s="1">
        <v>1992</v>
      </c>
      <c r="C37" s="1">
        <v>10</v>
      </c>
      <c r="D37" s="2">
        <v>0.13500000000000001</v>
      </c>
    </row>
    <row r="38" spans="1:4">
      <c r="A38">
        <v>35</v>
      </c>
      <c r="B38" s="1">
        <v>1992</v>
      </c>
      <c r="C38" s="1">
        <v>11</v>
      </c>
      <c r="D38" s="2">
        <v>0.13500000000000001</v>
      </c>
    </row>
    <row r="39" spans="1:4">
      <c r="A39">
        <v>36</v>
      </c>
      <c r="B39" s="1">
        <v>1992</v>
      </c>
      <c r="C39" s="1">
        <v>12</v>
      </c>
      <c r="D39" s="2">
        <v>0.14299999999999999</v>
      </c>
    </row>
    <row r="40" spans="1:4">
      <c r="A40">
        <v>37</v>
      </c>
      <c r="B40" s="3">
        <v>1993</v>
      </c>
      <c r="C40" s="3">
        <v>1</v>
      </c>
      <c r="D40" s="4">
        <v>0.14199999999999999</v>
      </c>
    </row>
    <row r="41" spans="1:4">
      <c r="A41">
        <v>38</v>
      </c>
      <c r="B41" s="3">
        <v>1993</v>
      </c>
      <c r="C41" s="3">
        <v>2</v>
      </c>
      <c r="D41" s="4">
        <v>0.14400000000000002</v>
      </c>
    </row>
    <row r="42" spans="1:4">
      <c r="A42">
        <v>39</v>
      </c>
      <c r="B42" s="3">
        <v>1993</v>
      </c>
      <c r="C42" s="3">
        <v>3</v>
      </c>
      <c r="D42" s="4">
        <v>0.14400000000000002</v>
      </c>
    </row>
    <row r="43" spans="1:4">
      <c r="A43">
        <v>40</v>
      </c>
      <c r="B43" s="3">
        <v>1993</v>
      </c>
      <c r="C43" s="3">
        <v>4</v>
      </c>
      <c r="D43" s="4">
        <v>0.14399999999999999</v>
      </c>
    </row>
    <row r="44" spans="1:4">
      <c r="A44">
        <v>41</v>
      </c>
      <c r="B44" s="3">
        <v>1993</v>
      </c>
      <c r="C44" s="3">
        <v>5</v>
      </c>
      <c r="D44" s="4">
        <v>0.14299999999999999</v>
      </c>
    </row>
    <row r="45" spans="1:4">
      <c r="A45">
        <v>42</v>
      </c>
      <c r="B45" s="3">
        <v>1993</v>
      </c>
      <c r="C45" s="3">
        <v>6</v>
      </c>
      <c r="D45" s="4">
        <v>0.14799999999999999</v>
      </c>
    </row>
    <row r="46" spans="1:4">
      <c r="A46">
        <v>43</v>
      </c>
      <c r="B46" s="3">
        <v>1993</v>
      </c>
      <c r="C46" s="3">
        <v>7</v>
      </c>
      <c r="D46" s="4">
        <v>0.154</v>
      </c>
    </row>
    <row r="47" spans="1:4">
      <c r="A47">
        <v>44</v>
      </c>
      <c r="B47" s="3">
        <v>1993</v>
      </c>
      <c r="C47" s="3">
        <v>8</v>
      </c>
      <c r="D47" s="4">
        <v>0.154</v>
      </c>
    </row>
    <row r="48" spans="1:4">
      <c r="A48">
        <v>45</v>
      </c>
      <c r="B48" s="3">
        <v>1993</v>
      </c>
      <c r="C48" s="3">
        <v>9</v>
      </c>
      <c r="D48" s="4">
        <v>0.154</v>
      </c>
    </row>
    <row r="49" spans="1:4">
      <c r="A49">
        <v>46</v>
      </c>
      <c r="B49" s="3">
        <v>1993</v>
      </c>
      <c r="C49" s="3">
        <v>10</v>
      </c>
      <c r="D49" s="4">
        <v>0.153</v>
      </c>
    </row>
    <row r="50" spans="1:4">
      <c r="A50">
        <v>47</v>
      </c>
      <c r="B50" s="3">
        <v>1993</v>
      </c>
      <c r="C50" s="3">
        <v>11</v>
      </c>
      <c r="D50" s="4">
        <v>0.155</v>
      </c>
    </row>
    <row r="51" spans="1:4">
      <c r="A51">
        <v>48</v>
      </c>
      <c r="B51" s="3">
        <v>1993</v>
      </c>
      <c r="C51" s="3">
        <v>12</v>
      </c>
      <c r="D51" s="4">
        <v>0.16399999999999998</v>
      </c>
    </row>
    <row r="52" spans="1:4">
      <c r="A52">
        <v>49</v>
      </c>
      <c r="B52" s="1">
        <v>1994</v>
      </c>
      <c r="C52" s="1">
        <v>1</v>
      </c>
      <c r="D52" s="2">
        <v>0.16699999999999998</v>
      </c>
    </row>
    <row r="53" spans="1:4">
      <c r="A53">
        <v>50</v>
      </c>
      <c r="B53" s="1">
        <v>1994</v>
      </c>
      <c r="C53" s="1">
        <v>2</v>
      </c>
      <c r="D53" s="2">
        <v>0.16800000000000001</v>
      </c>
    </row>
    <row r="54" spans="1:4">
      <c r="A54">
        <v>51</v>
      </c>
      <c r="B54" s="1">
        <v>1994</v>
      </c>
      <c r="C54" s="1">
        <v>3</v>
      </c>
      <c r="D54" s="2">
        <v>0.16699999999999998</v>
      </c>
    </row>
    <row r="55" spans="1:4">
      <c r="A55">
        <v>52</v>
      </c>
      <c r="B55" s="1">
        <v>1994</v>
      </c>
      <c r="C55" s="1">
        <v>4</v>
      </c>
      <c r="D55" s="2">
        <v>0.16399999999999998</v>
      </c>
    </row>
    <row r="56" spans="1:4">
      <c r="A56">
        <v>53</v>
      </c>
      <c r="B56" s="1">
        <v>1994</v>
      </c>
      <c r="C56" s="1">
        <v>5</v>
      </c>
      <c r="D56" s="2">
        <v>0.16200000000000001</v>
      </c>
    </row>
    <row r="57" spans="1:4">
      <c r="A57">
        <v>54</v>
      </c>
      <c r="B57" s="1">
        <v>1994</v>
      </c>
      <c r="C57" s="1">
        <v>6</v>
      </c>
      <c r="D57" s="2">
        <v>0.16600000000000001</v>
      </c>
    </row>
    <row r="58" spans="1:4">
      <c r="A58">
        <v>55</v>
      </c>
      <c r="B58" s="1">
        <v>1994</v>
      </c>
      <c r="C58" s="1">
        <v>7</v>
      </c>
      <c r="D58" s="2">
        <v>0.16899999999999998</v>
      </c>
    </row>
    <row r="59" spans="1:4">
      <c r="A59">
        <v>56</v>
      </c>
      <c r="B59" s="1">
        <v>1994</v>
      </c>
      <c r="C59" s="1">
        <v>8</v>
      </c>
      <c r="D59" s="2">
        <v>0.16800000000000001</v>
      </c>
    </row>
    <row r="60" spans="1:4">
      <c r="A60">
        <v>57</v>
      </c>
      <c r="B60" s="1">
        <v>1994</v>
      </c>
      <c r="C60" s="1">
        <v>9</v>
      </c>
      <c r="D60" s="2">
        <v>0.16500000000000001</v>
      </c>
    </row>
    <row r="61" spans="1:4">
      <c r="A61">
        <v>58</v>
      </c>
      <c r="B61" s="1">
        <v>1994</v>
      </c>
      <c r="C61" s="1">
        <v>10</v>
      </c>
      <c r="D61" s="2">
        <v>0.16200000000000001</v>
      </c>
    </row>
    <row r="62" spans="1:4">
      <c r="A62">
        <v>59</v>
      </c>
      <c r="B62" s="1">
        <v>1994</v>
      </c>
      <c r="C62" s="1">
        <v>11</v>
      </c>
      <c r="D62" s="2">
        <v>0.161</v>
      </c>
    </row>
    <row r="63" spans="1:4">
      <c r="A63">
        <v>60</v>
      </c>
      <c r="B63" s="1">
        <v>1994</v>
      </c>
      <c r="C63" s="1">
        <v>12</v>
      </c>
      <c r="D63" s="2">
        <v>0.16</v>
      </c>
    </row>
    <row r="64" spans="1:4">
      <c r="A64">
        <v>61</v>
      </c>
      <c r="B64" s="3">
        <v>1995</v>
      </c>
      <c r="C64" s="3">
        <v>1</v>
      </c>
      <c r="D64" s="4">
        <v>0.161</v>
      </c>
    </row>
    <row r="65" spans="1:4">
      <c r="A65">
        <v>62</v>
      </c>
      <c r="B65" s="3">
        <v>1995</v>
      </c>
      <c r="C65" s="3">
        <v>2</v>
      </c>
      <c r="D65" s="4">
        <v>0.159</v>
      </c>
    </row>
    <row r="66" spans="1:4">
      <c r="A66">
        <v>63</v>
      </c>
      <c r="B66" s="3">
        <v>1995</v>
      </c>
      <c r="C66" s="3">
        <v>3</v>
      </c>
      <c r="D66" s="4">
        <v>0.155</v>
      </c>
    </row>
    <row r="67" spans="1:4">
      <c r="A67">
        <v>64</v>
      </c>
      <c r="B67" s="3">
        <v>1995</v>
      </c>
      <c r="C67" s="3">
        <v>4</v>
      </c>
      <c r="D67" s="4">
        <v>0.152</v>
      </c>
    </row>
    <row r="68" spans="1:4">
      <c r="A68">
        <v>65</v>
      </c>
      <c r="B68" s="3">
        <v>1995</v>
      </c>
      <c r="C68" s="3">
        <v>5</v>
      </c>
      <c r="D68" s="4">
        <v>0.14800000000000002</v>
      </c>
    </row>
    <row r="69" spans="1:4">
      <c r="A69">
        <v>66</v>
      </c>
      <c r="B69" s="3">
        <v>1995</v>
      </c>
      <c r="C69" s="3">
        <v>6</v>
      </c>
      <c r="D69" s="4">
        <v>0.152</v>
      </c>
    </row>
    <row r="70" spans="1:4">
      <c r="A70">
        <v>67</v>
      </c>
      <c r="B70" s="3">
        <v>1995</v>
      </c>
      <c r="C70" s="3">
        <v>7</v>
      </c>
      <c r="D70" s="4">
        <v>0.153</v>
      </c>
    </row>
    <row r="71" spans="1:4">
      <c r="A71">
        <v>68</v>
      </c>
      <c r="B71" s="3">
        <v>1995</v>
      </c>
      <c r="C71" s="3">
        <v>8</v>
      </c>
      <c r="D71" s="4">
        <v>0.152</v>
      </c>
    </row>
    <row r="72" spans="1:4">
      <c r="A72">
        <v>69</v>
      </c>
      <c r="B72" s="3">
        <v>1995</v>
      </c>
      <c r="C72" s="3">
        <v>9</v>
      </c>
      <c r="D72" s="4">
        <v>0.15</v>
      </c>
    </row>
    <row r="73" spans="1:4">
      <c r="A73">
        <v>70</v>
      </c>
      <c r="B73" s="3">
        <v>1995</v>
      </c>
      <c r="C73" s="3">
        <v>10</v>
      </c>
      <c r="D73" s="4">
        <v>0.14699999999999999</v>
      </c>
    </row>
    <row r="74" spans="1:4">
      <c r="A74">
        <v>71</v>
      </c>
      <c r="B74" s="3">
        <v>1995</v>
      </c>
      <c r="C74" s="3">
        <v>11</v>
      </c>
      <c r="D74" s="4">
        <v>0.14699999999999999</v>
      </c>
    </row>
    <row r="75" spans="1:4">
      <c r="A75">
        <v>72</v>
      </c>
      <c r="B75" s="3">
        <v>1995</v>
      </c>
      <c r="C75" s="3">
        <v>12</v>
      </c>
      <c r="D75" s="4">
        <v>0.14899999999999999</v>
      </c>
    </row>
    <row r="76" spans="1:4">
      <c r="A76">
        <v>73</v>
      </c>
      <c r="B76" s="1">
        <v>1996</v>
      </c>
      <c r="C76" s="1">
        <v>1</v>
      </c>
      <c r="D76" s="2">
        <v>0.154</v>
      </c>
    </row>
    <row r="77" spans="1:4">
      <c r="A77">
        <v>74</v>
      </c>
      <c r="B77" s="1">
        <v>1996</v>
      </c>
      <c r="C77" s="1">
        <v>2</v>
      </c>
      <c r="D77" s="2">
        <v>0.155</v>
      </c>
    </row>
    <row r="78" spans="1:4">
      <c r="A78">
        <v>75</v>
      </c>
      <c r="B78" s="1">
        <v>1996</v>
      </c>
      <c r="C78" s="1">
        <v>3</v>
      </c>
      <c r="D78" s="2">
        <v>0.154</v>
      </c>
    </row>
    <row r="79" spans="1:4">
      <c r="A79">
        <v>76</v>
      </c>
      <c r="B79" s="1">
        <v>1996</v>
      </c>
      <c r="C79" s="1">
        <v>4</v>
      </c>
      <c r="D79" s="2">
        <v>0.151</v>
      </c>
    </row>
    <row r="80" spans="1:4">
      <c r="A80">
        <v>77</v>
      </c>
      <c r="B80" s="1">
        <v>1996</v>
      </c>
      <c r="C80" s="1">
        <v>5</v>
      </c>
      <c r="D80" s="2">
        <v>0.14699999999999999</v>
      </c>
    </row>
    <row r="81" spans="1:4">
      <c r="A81">
        <v>78</v>
      </c>
      <c r="B81" s="1">
        <v>1996</v>
      </c>
      <c r="C81" s="1">
        <v>6</v>
      </c>
      <c r="D81" s="2">
        <v>0.14300000000000002</v>
      </c>
    </row>
    <row r="82" spans="1:4">
      <c r="A82">
        <v>79</v>
      </c>
      <c r="B82" s="1">
        <v>1996</v>
      </c>
      <c r="C82" s="1">
        <v>7</v>
      </c>
      <c r="D82" s="2">
        <v>0.14099999999999999</v>
      </c>
    </row>
    <row r="83" spans="1:4">
      <c r="A83">
        <v>80</v>
      </c>
      <c r="B83" s="1">
        <v>1996</v>
      </c>
      <c r="C83" s="1">
        <v>8</v>
      </c>
      <c r="D83" s="2">
        <v>0.13800000000000001</v>
      </c>
    </row>
    <row r="84" spans="1:4">
      <c r="A84">
        <v>81</v>
      </c>
      <c r="B84" s="1">
        <v>1996</v>
      </c>
      <c r="C84" s="1">
        <v>9</v>
      </c>
      <c r="D84" s="2">
        <v>0.13500000000000001</v>
      </c>
    </row>
    <row r="85" spans="1:4">
      <c r="A85">
        <v>82</v>
      </c>
      <c r="B85" s="1">
        <v>1996</v>
      </c>
      <c r="C85" s="1">
        <v>10</v>
      </c>
      <c r="D85" s="2">
        <v>0.13200000000000001</v>
      </c>
    </row>
    <row r="86" spans="1:4">
      <c r="A86">
        <v>83</v>
      </c>
      <c r="B86" s="1">
        <v>1996</v>
      </c>
      <c r="C86" s="1">
        <v>11</v>
      </c>
      <c r="D86" s="2">
        <v>0.13300000000000001</v>
      </c>
    </row>
    <row r="87" spans="1:4">
      <c r="A87">
        <v>84</v>
      </c>
      <c r="B87" s="1">
        <v>1996</v>
      </c>
      <c r="C87" s="1">
        <v>12</v>
      </c>
      <c r="D87" s="2">
        <v>0.13200000000000001</v>
      </c>
    </row>
    <row r="88" spans="1:4">
      <c r="A88">
        <v>85</v>
      </c>
      <c r="B88" s="3">
        <v>1997</v>
      </c>
      <c r="C88" s="3">
        <v>1</v>
      </c>
      <c r="D88" s="4">
        <v>0.13100000000000001</v>
      </c>
    </row>
    <row r="89" spans="1:4">
      <c r="A89">
        <v>86</v>
      </c>
      <c r="B89" s="3">
        <v>1997</v>
      </c>
      <c r="C89" s="3">
        <v>2</v>
      </c>
      <c r="D89" s="4">
        <v>0.13</v>
      </c>
    </row>
    <row r="90" spans="1:4">
      <c r="A90">
        <v>87</v>
      </c>
      <c r="B90" s="3">
        <v>1997</v>
      </c>
      <c r="C90" s="3">
        <v>3</v>
      </c>
      <c r="D90" s="4">
        <v>0.126</v>
      </c>
    </row>
    <row r="91" spans="1:4">
      <c r="A91">
        <v>88</v>
      </c>
      <c r="B91" s="3">
        <v>1997</v>
      </c>
      <c r="C91" s="3">
        <v>4</v>
      </c>
      <c r="D91" s="4">
        <v>0.121</v>
      </c>
    </row>
    <row r="92" spans="1:4">
      <c r="A92">
        <v>89</v>
      </c>
      <c r="B92" s="3">
        <v>1997</v>
      </c>
      <c r="C92" s="3">
        <v>5</v>
      </c>
      <c r="D92" s="4">
        <v>0.11699999999999999</v>
      </c>
    </row>
    <row r="93" spans="1:4">
      <c r="A93">
        <v>90</v>
      </c>
      <c r="B93" s="3">
        <v>1997</v>
      </c>
      <c r="C93" s="3">
        <v>6</v>
      </c>
      <c r="D93" s="4">
        <v>0.11599999999999999</v>
      </c>
    </row>
    <row r="94" spans="1:4">
      <c r="A94">
        <v>91</v>
      </c>
      <c r="B94" s="3">
        <v>1997</v>
      </c>
      <c r="C94" s="3">
        <v>7</v>
      </c>
      <c r="D94" s="4">
        <v>0.113</v>
      </c>
    </row>
    <row r="95" spans="1:4">
      <c r="A95">
        <v>92</v>
      </c>
      <c r="B95" s="3">
        <v>1997</v>
      </c>
      <c r="C95" s="3">
        <v>8</v>
      </c>
      <c r="D95" s="4">
        <v>0.11</v>
      </c>
    </row>
    <row r="96" spans="1:4">
      <c r="A96">
        <v>93</v>
      </c>
      <c r="B96" s="3">
        <v>1997</v>
      </c>
      <c r="C96" s="3">
        <v>9</v>
      </c>
      <c r="D96" s="4">
        <v>0.106</v>
      </c>
    </row>
    <row r="97" spans="1:4">
      <c r="A97">
        <v>94</v>
      </c>
      <c r="B97" s="3">
        <v>1997</v>
      </c>
      <c r="C97" s="3">
        <v>10</v>
      </c>
      <c r="D97" s="4">
        <v>0.10300000000000001</v>
      </c>
    </row>
    <row r="98" spans="1:4">
      <c r="A98">
        <v>95</v>
      </c>
      <c r="B98" s="3">
        <v>1997</v>
      </c>
      <c r="C98" s="3">
        <v>11</v>
      </c>
      <c r="D98" s="4">
        <v>0.10300000000000001</v>
      </c>
    </row>
    <row r="99" spans="1:4">
      <c r="A99">
        <v>96</v>
      </c>
      <c r="B99" s="3">
        <v>1997</v>
      </c>
      <c r="C99" s="3">
        <v>12</v>
      </c>
      <c r="D99" s="4">
        <v>0.10300000000000001</v>
      </c>
    </row>
    <row r="100" spans="1:4">
      <c r="A100">
        <v>97</v>
      </c>
      <c r="B100" s="1">
        <v>1998</v>
      </c>
      <c r="C100" s="1">
        <v>1</v>
      </c>
      <c r="D100" s="2">
        <v>0.107</v>
      </c>
    </row>
    <row r="101" spans="1:4">
      <c r="A101">
        <v>98</v>
      </c>
      <c r="B101" s="1">
        <v>1998</v>
      </c>
      <c r="C101" s="1">
        <v>2</v>
      </c>
      <c r="D101" s="2">
        <v>0.106</v>
      </c>
    </row>
    <row r="102" spans="1:4">
      <c r="A102">
        <v>99</v>
      </c>
      <c r="B102" s="1">
        <v>1998</v>
      </c>
      <c r="C102" s="1">
        <v>3</v>
      </c>
      <c r="D102" s="2">
        <v>0.10400000000000001</v>
      </c>
    </row>
    <row r="103" spans="1:4">
      <c r="A103">
        <v>100</v>
      </c>
      <c r="B103" s="1">
        <v>1998</v>
      </c>
      <c r="C103" s="1">
        <v>4</v>
      </c>
      <c r="D103" s="2">
        <v>0.1</v>
      </c>
    </row>
    <row r="104" spans="1:4">
      <c r="A104">
        <v>101</v>
      </c>
      <c r="B104" s="1">
        <v>1998</v>
      </c>
      <c r="C104" s="1">
        <v>5</v>
      </c>
      <c r="D104" s="2">
        <v>9.6999999999999989E-2</v>
      </c>
    </row>
    <row r="105" spans="1:4">
      <c r="A105">
        <v>102</v>
      </c>
      <c r="B105" s="1">
        <v>1998</v>
      </c>
      <c r="C105" s="1">
        <v>6</v>
      </c>
      <c r="D105" s="2">
        <v>9.6000000000000002E-2</v>
      </c>
    </row>
    <row r="106" spans="1:4">
      <c r="A106">
        <v>103</v>
      </c>
      <c r="B106" s="1">
        <v>1998</v>
      </c>
      <c r="C106" s="1">
        <v>7</v>
      </c>
      <c r="D106" s="2">
        <v>9.6000000000000002E-2</v>
      </c>
    </row>
    <row r="107" spans="1:4">
      <c r="A107">
        <v>104</v>
      </c>
      <c r="B107" s="1">
        <v>1998</v>
      </c>
      <c r="C107" s="1">
        <v>8</v>
      </c>
      <c r="D107" s="2">
        <v>9.5000000000000001E-2</v>
      </c>
    </row>
    <row r="108" spans="1:4">
      <c r="A108">
        <v>105</v>
      </c>
      <c r="B108" s="1">
        <v>1998</v>
      </c>
      <c r="C108" s="1">
        <v>9</v>
      </c>
      <c r="D108" s="2">
        <v>9.6000000000000002E-2</v>
      </c>
    </row>
    <row r="109" spans="1:4">
      <c r="A109">
        <v>106</v>
      </c>
      <c r="B109" s="1">
        <v>1998</v>
      </c>
      <c r="C109" s="1">
        <v>10</v>
      </c>
      <c r="D109" s="2">
        <v>9.6999999999999989E-2</v>
      </c>
    </row>
    <row r="110" spans="1:4">
      <c r="A110">
        <v>107</v>
      </c>
      <c r="B110" s="1">
        <v>1998</v>
      </c>
      <c r="C110" s="1">
        <v>11</v>
      </c>
      <c r="D110" s="2">
        <v>9.9000000000000005E-2</v>
      </c>
    </row>
    <row r="111" spans="1:4">
      <c r="A111">
        <v>108</v>
      </c>
      <c r="B111" s="1">
        <v>1998</v>
      </c>
      <c r="C111" s="1">
        <v>12</v>
      </c>
      <c r="D111" s="2">
        <v>0.10400000000000001</v>
      </c>
    </row>
    <row r="112" spans="1:4">
      <c r="A112">
        <v>109</v>
      </c>
      <c r="B112" s="3">
        <v>1999</v>
      </c>
      <c r="C112" s="3">
        <v>1</v>
      </c>
      <c r="D112" s="4">
        <v>0.114</v>
      </c>
    </row>
    <row r="113" spans="1:4">
      <c r="A113">
        <v>110</v>
      </c>
      <c r="B113" s="3">
        <v>1999</v>
      </c>
      <c r="C113" s="3">
        <v>2</v>
      </c>
      <c r="D113" s="5">
        <v>0.11900000000000001</v>
      </c>
    </row>
    <row r="114" spans="1:4">
      <c r="A114">
        <v>111</v>
      </c>
      <c r="B114" s="3">
        <v>1999</v>
      </c>
      <c r="C114" s="3">
        <v>3</v>
      </c>
      <c r="D114" s="4">
        <v>0.12</v>
      </c>
    </row>
    <row r="115" spans="1:4">
      <c r="A115">
        <v>112</v>
      </c>
      <c r="B115" s="3">
        <v>1999</v>
      </c>
      <c r="C115" s="3">
        <v>4</v>
      </c>
      <c r="D115" s="4">
        <v>0.11800000000000001</v>
      </c>
    </row>
    <row r="116" spans="1:4">
      <c r="A116">
        <v>113</v>
      </c>
      <c r="B116" s="3">
        <v>1999</v>
      </c>
      <c r="C116" s="3">
        <v>5</v>
      </c>
      <c r="D116" s="4">
        <v>0.11599999999999999</v>
      </c>
    </row>
    <row r="117" spans="1:4">
      <c r="A117">
        <v>114</v>
      </c>
      <c r="B117" s="3">
        <v>1999</v>
      </c>
      <c r="C117" s="3">
        <v>6</v>
      </c>
      <c r="D117" s="4">
        <v>0.11599999999999999</v>
      </c>
    </row>
    <row r="118" spans="1:4">
      <c r="A118">
        <v>115</v>
      </c>
      <c r="B118" s="3">
        <v>1999</v>
      </c>
      <c r="C118" s="3">
        <v>7</v>
      </c>
      <c r="D118" s="4">
        <v>0.11800000000000001</v>
      </c>
    </row>
    <row r="119" spans="1:4">
      <c r="A119">
        <v>116</v>
      </c>
      <c r="B119" s="3">
        <v>1999</v>
      </c>
      <c r="C119" s="3">
        <v>8</v>
      </c>
      <c r="D119" s="4">
        <v>0.11900000000000001</v>
      </c>
    </row>
    <row r="120" spans="1:4">
      <c r="A120">
        <v>117</v>
      </c>
      <c r="B120" s="3">
        <v>1999</v>
      </c>
      <c r="C120" s="3">
        <v>9</v>
      </c>
      <c r="D120" s="4">
        <v>0.121</v>
      </c>
    </row>
    <row r="121" spans="1:4">
      <c r="A121">
        <v>118</v>
      </c>
      <c r="B121" s="3">
        <v>1999</v>
      </c>
      <c r="C121" s="3">
        <v>10</v>
      </c>
      <c r="D121" s="4">
        <v>0.122</v>
      </c>
    </row>
    <row r="122" spans="1:4">
      <c r="A122">
        <v>119</v>
      </c>
      <c r="B122" s="3">
        <v>1999</v>
      </c>
      <c r="C122" s="3">
        <v>11</v>
      </c>
      <c r="D122" s="4">
        <v>0.125</v>
      </c>
    </row>
    <row r="123" spans="1:4">
      <c r="A123">
        <v>120</v>
      </c>
      <c r="B123" s="3">
        <v>1999</v>
      </c>
      <c r="C123" s="3">
        <v>12</v>
      </c>
      <c r="D123" s="4">
        <v>0.13100000000000001</v>
      </c>
    </row>
    <row r="124" spans="1:4">
      <c r="A124">
        <v>121</v>
      </c>
      <c r="B124" s="1">
        <v>2000</v>
      </c>
      <c r="C124" s="1">
        <v>1</v>
      </c>
      <c r="D124" s="2">
        <v>0.13699999999999998</v>
      </c>
    </row>
    <row r="125" spans="1:4">
      <c r="A125">
        <v>122</v>
      </c>
      <c r="B125" s="1">
        <v>2000</v>
      </c>
      <c r="C125" s="1">
        <v>2</v>
      </c>
      <c r="D125" s="2">
        <v>0.14000000000000001</v>
      </c>
    </row>
    <row r="126" spans="1:4">
      <c r="A126">
        <v>123</v>
      </c>
      <c r="B126" s="1">
        <v>2000</v>
      </c>
      <c r="C126" s="1">
        <v>3</v>
      </c>
      <c r="D126" s="2">
        <v>0.14000000000000001</v>
      </c>
    </row>
    <row r="127" spans="1:4">
      <c r="A127">
        <v>124</v>
      </c>
      <c r="B127" s="1">
        <v>2000</v>
      </c>
      <c r="C127" s="1">
        <v>4</v>
      </c>
      <c r="D127" s="2">
        <v>0.13800000000000001</v>
      </c>
    </row>
    <row r="128" spans="1:4">
      <c r="A128">
        <v>125</v>
      </c>
      <c r="B128" s="1">
        <v>2000</v>
      </c>
      <c r="C128" s="1">
        <v>5</v>
      </c>
      <c r="D128" s="2">
        <v>0.13600000000000001</v>
      </c>
    </row>
    <row r="129" spans="1:4">
      <c r="A129">
        <v>126</v>
      </c>
      <c r="B129" s="1">
        <v>2000</v>
      </c>
      <c r="C129" s="1">
        <v>6</v>
      </c>
      <c r="D129" s="2">
        <v>0.13600000000000001</v>
      </c>
    </row>
    <row r="130" spans="1:4">
      <c r="A130">
        <v>127</v>
      </c>
      <c r="B130" s="1">
        <v>2000</v>
      </c>
      <c r="C130" s="1">
        <v>7</v>
      </c>
      <c r="D130" s="2">
        <v>0.13800000000000001</v>
      </c>
    </row>
    <row r="131" spans="1:4">
      <c r="A131">
        <v>128</v>
      </c>
      <c r="B131" s="1">
        <v>2000</v>
      </c>
      <c r="C131" s="1">
        <v>8</v>
      </c>
      <c r="D131" s="2">
        <v>0.13900000000000001</v>
      </c>
    </row>
    <row r="132" spans="1:4">
      <c r="A132">
        <v>129</v>
      </c>
      <c r="B132" s="1">
        <v>2000</v>
      </c>
      <c r="C132" s="1">
        <v>9</v>
      </c>
      <c r="D132" s="2">
        <v>0.14000000000000001</v>
      </c>
    </row>
    <row r="133" spans="1:4">
      <c r="A133">
        <v>130</v>
      </c>
      <c r="B133" s="1">
        <v>2000</v>
      </c>
      <c r="C133" s="1">
        <v>10</v>
      </c>
      <c r="D133" s="2">
        <v>0.14099999999999999</v>
      </c>
    </row>
    <row r="134" spans="1:4">
      <c r="A134">
        <v>131</v>
      </c>
      <c r="B134" s="1">
        <v>2000</v>
      </c>
      <c r="C134" s="1">
        <v>11</v>
      </c>
      <c r="D134" s="2">
        <v>0.14499999999999999</v>
      </c>
    </row>
    <row r="135" spans="1:4">
      <c r="A135">
        <v>132</v>
      </c>
      <c r="B135" s="1">
        <v>2000</v>
      </c>
      <c r="C135" s="1">
        <v>12</v>
      </c>
      <c r="D135" s="2">
        <v>0.151</v>
      </c>
    </row>
    <row r="136" spans="1:4">
      <c r="A136">
        <v>133</v>
      </c>
      <c r="B136" s="3">
        <v>2001</v>
      </c>
      <c r="C136" s="3">
        <v>1</v>
      </c>
      <c r="D136" s="4">
        <v>0.157</v>
      </c>
    </row>
    <row r="137" spans="1:4">
      <c r="A137">
        <v>134</v>
      </c>
      <c r="B137" s="3">
        <v>2001</v>
      </c>
      <c r="C137" s="3">
        <v>2</v>
      </c>
      <c r="D137" s="4">
        <v>0.159</v>
      </c>
    </row>
    <row r="138" spans="1:4">
      <c r="A138">
        <v>135</v>
      </c>
      <c r="B138" s="3">
        <v>2001</v>
      </c>
      <c r="C138" s="3">
        <v>3</v>
      </c>
      <c r="D138" s="4">
        <v>0.161</v>
      </c>
    </row>
    <row r="139" spans="1:4">
      <c r="A139">
        <v>136</v>
      </c>
      <c r="B139" s="3">
        <v>2001</v>
      </c>
      <c r="C139" s="3">
        <v>4</v>
      </c>
      <c r="D139" s="4">
        <v>0.16</v>
      </c>
    </row>
    <row r="140" spans="1:4">
      <c r="A140">
        <v>137</v>
      </c>
      <c r="B140" s="3">
        <v>2001</v>
      </c>
      <c r="C140" s="3">
        <v>5</v>
      </c>
      <c r="D140" s="4">
        <v>0.159</v>
      </c>
    </row>
    <row r="141" spans="1:4">
      <c r="A141">
        <v>138</v>
      </c>
      <c r="B141" s="3">
        <v>2001</v>
      </c>
      <c r="C141" s="3">
        <v>6</v>
      </c>
      <c r="D141" s="4">
        <v>0.159</v>
      </c>
    </row>
    <row r="142" spans="1:4">
      <c r="A142">
        <v>139</v>
      </c>
      <c r="B142" s="3">
        <v>2001</v>
      </c>
      <c r="C142" s="3">
        <v>7</v>
      </c>
      <c r="D142" s="4">
        <v>0.16</v>
      </c>
    </row>
    <row r="143" spans="1:4">
      <c r="A143">
        <v>140</v>
      </c>
      <c r="B143" s="3">
        <v>2001</v>
      </c>
      <c r="C143" s="3">
        <v>8</v>
      </c>
      <c r="D143" s="4">
        <v>0.16200000000000001</v>
      </c>
    </row>
    <row r="144" spans="1:4">
      <c r="A144">
        <v>141</v>
      </c>
      <c r="B144" s="3">
        <v>2001</v>
      </c>
      <c r="C144" s="3">
        <v>9</v>
      </c>
      <c r="D144" s="4">
        <v>0.16300000000000001</v>
      </c>
    </row>
    <row r="145" spans="1:4">
      <c r="A145">
        <v>142</v>
      </c>
      <c r="B145" s="3">
        <v>2001</v>
      </c>
      <c r="C145" s="3">
        <v>10</v>
      </c>
      <c r="D145" s="4">
        <v>0.16400000000000001</v>
      </c>
    </row>
    <row r="146" spans="1:4">
      <c r="A146">
        <v>143</v>
      </c>
      <c r="B146" s="3">
        <v>2001</v>
      </c>
      <c r="C146" s="3">
        <v>11</v>
      </c>
      <c r="D146" s="4">
        <v>0.16800000000000001</v>
      </c>
    </row>
    <row r="147" spans="1:4">
      <c r="A147">
        <v>144</v>
      </c>
      <c r="B147" s="3">
        <v>2001</v>
      </c>
      <c r="C147" s="3">
        <v>12</v>
      </c>
      <c r="D147" s="4">
        <v>0.17499999999999999</v>
      </c>
    </row>
    <row r="148" spans="1:4">
      <c r="A148">
        <v>145</v>
      </c>
      <c r="B148" s="1">
        <v>2002</v>
      </c>
      <c r="C148" s="1">
        <v>1</v>
      </c>
      <c r="D148" s="2">
        <v>0.20100000000000001</v>
      </c>
    </row>
    <row r="149" spans="1:4">
      <c r="A149">
        <v>146</v>
      </c>
      <c r="B149" s="1">
        <v>2002</v>
      </c>
      <c r="C149" s="1">
        <v>2</v>
      </c>
      <c r="D149" s="2">
        <v>0.20199999999999999</v>
      </c>
    </row>
    <row r="150" spans="1:4">
      <c r="A150">
        <v>147</v>
      </c>
      <c r="B150" s="1">
        <v>2002</v>
      </c>
      <c r="C150" s="1">
        <v>3</v>
      </c>
      <c r="D150" s="2">
        <v>0.20100000000000001</v>
      </c>
    </row>
    <row r="151" spans="1:4">
      <c r="A151">
        <v>148</v>
      </c>
      <c r="B151" s="1">
        <v>2002</v>
      </c>
      <c r="C151" s="1">
        <v>4</v>
      </c>
      <c r="D151" s="2">
        <v>0.19899999999999998</v>
      </c>
    </row>
    <row r="152" spans="1:4">
      <c r="A152">
        <v>149</v>
      </c>
      <c r="B152" s="1">
        <v>2002</v>
      </c>
      <c r="C152" s="1">
        <v>5</v>
      </c>
      <c r="D152" s="2">
        <v>0.192</v>
      </c>
    </row>
    <row r="153" spans="1:4">
      <c r="A153">
        <v>150</v>
      </c>
      <c r="B153" s="1">
        <v>2002</v>
      </c>
      <c r="C153" s="1">
        <v>6</v>
      </c>
      <c r="D153" s="2">
        <v>0.19399999999999998</v>
      </c>
    </row>
    <row r="154" spans="1:4">
      <c r="A154">
        <v>151</v>
      </c>
      <c r="B154" s="1">
        <v>2002</v>
      </c>
      <c r="C154" s="1">
        <v>7</v>
      </c>
      <c r="D154" s="2">
        <v>0.19399999999999998</v>
      </c>
    </row>
    <row r="155" spans="1:4">
      <c r="A155">
        <v>152</v>
      </c>
      <c r="B155" s="1">
        <v>2002</v>
      </c>
      <c r="C155" s="1">
        <v>8</v>
      </c>
      <c r="D155" s="2">
        <v>0.19500000000000001</v>
      </c>
    </row>
    <row r="156" spans="1:4">
      <c r="A156">
        <v>153</v>
      </c>
      <c r="B156" s="1">
        <v>2002</v>
      </c>
      <c r="C156" s="1">
        <v>9</v>
      </c>
      <c r="D156" s="2">
        <v>0.19500000000000001</v>
      </c>
    </row>
    <row r="157" spans="1:4">
      <c r="A157">
        <v>154</v>
      </c>
      <c r="B157" s="1">
        <v>2002</v>
      </c>
      <c r="C157" s="1">
        <v>10</v>
      </c>
      <c r="D157" s="2">
        <v>0.19500000000000001</v>
      </c>
    </row>
    <row r="158" spans="1:4">
      <c r="A158">
        <v>155</v>
      </c>
      <c r="B158" s="1">
        <v>2002</v>
      </c>
      <c r="C158" s="1">
        <v>11</v>
      </c>
      <c r="D158" s="2">
        <v>0.19699999999999998</v>
      </c>
    </row>
    <row r="159" spans="1:4">
      <c r="A159">
        <v>156</v>
      </c>
      <c r="B159" s="1">
        <v>2002</v>
      </c>
      <c r="C159" s="1">
        <v>12</v>
      </c>
      <c r="D159" s="2">
        <v>0.2</v>
      </c>
    </row>
    <row r="160" spans="1:4">
      <c r="A160">
        <v>157</v>
      </c>
      <c r="B160" s="3">
        <v>2003</v>
      </c>
      <c r="C160" s="3">
        <v>1</v>
      </c>
      <c r="D160" s="4">
        <v>0.20600000000000002</v>
      </c>
    </row>
    <row r="161" spans="1:4">
      <c r="A161">
        <v>158</v>
      </c>
      <c r="B161" s="3">
        <v>2003</v>
      </c>
      <c r="C161" s="3">
        <v>2</v>
      </c>
      <c r="D161" s="4">
        <v>0.20699999999999999</v>
      </c>
    </row>
    <row r="162" spans="1:4">
      <c r="A162">
        <v>159</v>
      </c>
      <c r="B162" s="3">
        <v>2003</v>
      </c>
      <c r="C162" s="3">
        <v>3</v>
      </c>
      <c r="D162" s="4">
        <v>0.20600000000000002</v>
      </c>
    </row>
    <row r="163" spans="1:4">
      <c r="A163">
        <v>160</v>
      </c>
      <c r="B163" s="3">
        <v>2003</v>
      </c>
      <c r="C163" s="3">
        <v>4</v>
      </c>
      <c r="D163" s="4">
        <v>0.20300000000000001</v>
      </c>
    </row>
    <row r="164" spans="1:4">
      <c r="A164">
        <v>161</v>
      </c>
      <c r="B164" s="3">
        <v>2003</v>
      </c>
      <c r="C164" s="3">
        <v>5</v>
      </c>
      <c r="D164" s="4">
        <v>0.19800000000000001</v>
      </c>
    </row>
    <row r="165" spans="1:4">
      <c r="A165">
        <v>162</v>
      </c>
      <c r="B165" s="3">
        <v>2003</v>
      </c>
      <c r="C165" s="3">
        <v>6</v>
      </c>
      <c r="D165" s="4">
        <v>0.19699999999999998</v>
      </c>
    </row>
    <row r="166" spans="1:4">
      <c r="A166">
        <v>163</v>
      </c>
      <c r="B166" s="3">
        <v>2003</v>
      </c>
      <c r="C166" s="3">
        <v>7</v>
      </c>
      <c r="D166" s="4">
        <v>0.19600000000000001</v>
      </c>
    </row>
    <row r="167" spans="1:4">
      <c r="A167">
        <v>164</v>
      </c>
      <c r="B167" s="3">
        <v>2003</v>
      </c>
      <c r="C167" s="3">
        <v>8</v>
      </c>
      <c r="D167" s="4">
        <v>0.19500000000000001</v>
      </c>
    </row>
    <row r="168" spans="1:4">
      <c r="A168">
        <v>165</v>
      </c>
      <c r="B168" s="3">
        <v>2003</v>
      </c>
      <c r="C168" s="3">
        <v>9</v>
      </c>
      <c r="D168" s="4">
        <v>0.19399999999999998</v>
      </c>
    </row>
    <row r="169" spans="1:4">
      <c r="A169">
        <v>166</v>
      </c>
      <c r="B169" s="3">
        <v>2003</v>
      </c>
      <c r="C169" s="3">
        <v>10</v>
      </c>
      <c r="D169" s="4">
        <v>0.193</v>
      </c>
    </row>
    <row r="170" spans="1:4">
      <c r="A170">
        <v>167</v>
      </c>
      <c r="B170" s="3">
        <v>2003</v>
      </c>
      <c r="C170" s="3">
        <v>11</v>
      </c>
      <c r="D170" s="4">
        <v>0.19500000000000001</v>
      </c>
    </row>
    <row r="171" spans="1:4">
      <c r="A171">
        <v>168</v>
      </c>
      <c r="B171" s="3">
        <v>2003</v>
      </c>
      <c r="C171" s="3">
        <v>12</v>
      </c>
      <c r="D171" s="4">
        <v>0.2</v>
      </c>
    </row>
    <row r="172" spans="1:4">
      <c r="A172">
        <v>169</v>
      </c>
      <c r="B172" s="1">
        <v>2004</v>
      </c>
      <c r="C172" s="1">
        <v>1</v>
      </c>
      <c r="D172" s="2">
        <v>0.20600000000000002</v>
      </c>
    </row>
    <row r="173" spans="1:4">
      <c r="A173">
        <v>170</v>
      </c>
      <c r="B173" s="1">
        <v>2004</v>
      </c>
      <c r="C173" s="1">
        <v>2</v>
      </c>
      <c r="D173" s="2">
        <v>0.20599999999999999</v>
      </c>
    </row>
    <row r="174" spans="1:4">
      <c r="A174">
        <v>171</v>
      </c>
      <c r="B174" s="1">
        <v>2004</v>
      </c>
      <c r="C174" s="1">
        <v>3</v>
      </c>
      <c r="D174" s="2">
        <v>0.20399999999999999</v>
      </c>
    </row>
    <row r="175" spans="1:4">
      <c r="A175">
        <v>172</v>
      </c>
      <c r="B175" s="1">
        <v>2004</v>
      </c>
      <c r="C175" s="1">
        <v>4</v>
      </c>
      <c r="D175" s="2">
        <v>0.19900000000000001</v>
      </c>
    </row>
    <row r="176" spans="1:4">
      <c r="A176">
        <v>173</v>
      </c>
      <c r="B176" s="1">
        <v>2004</v>
      </c>
      <c r="C176" s="1">
        <v>5</v>
      </c>
      <c r="D176" s="2">
        <v>0.19500000000000001</v>
      </c>
    </row>
    <row r="177" spans="1:4">
      <c r="A177">
        <v>174</v>
      </c>
      <c r="B177" s="1">
        <v>2004</v>
      </c>
      <c r="C177" s="1">
        <v>6</v>
      </c>
      <c r="D177" s="2">
        <v>0.19400000000000001</v>
      </c>
    </row>
    <row r="178" spans="1:4">
      <c r="A178">
        <v>175</v>
      </c>
      <c r="B178" s="1">
        <v>2004</v>
      </c>
      <c r="C178" s="1">
        <v>7</v>
      </c>
      <c r="D178" s="2">
        <v>0.193</v>
      </c>
    </row>
    <row r="179" spans="1:4">
      <c r="A179">
        <v>176</v>
      </c>
      <c r="B179" s="1">
        <v>2004</v>
      </c>
      <c r="C179" s="1">
        <v>8</v>
      </c>
      <c r="D179" s="2">
        <v>0.191</v>
      </c>
    </row>
    <row r="180" spans="1:4">
      <c r="A180">
        <v>177</v>
      </c>
      <c r="B180" s="1">
        <v>2004</v>
      </c>
      <c r="C180" s="1">
        <v>9</v>
      </c>
      <c r="D180" s="2">
        <v>0.189</v>
      </c>
    </row>
    <row r="181" spans="1:4">
      <c r="A181">
        <v>178</v>
      </c>
      <c r="B181" s="1">
        <v>2004</v>
      </c>
      <c r="C181" s="1">
        <v>10</v>
      </c>
      <c r="D181" s="2">
        <v>0.187</v>
      </c>
    </row>
    <row r="182" spans="1:4">
      <c r="A182">
        <v>179</v>
      </c>
      <c r="B182" s="1">
        <v>2004</v>
      </c>
      <c r="C182" s="1">
        <v>11</v>
      </c>
      <c r="D182" s="2">
        <v>0.187</v>
      </c>
    </row>
    <row r="183" spans="1:4">
      <c r="A183">
        <v>180</v>
      </c>
      <c r="B183" s="1">
        <v>2004</v>
      </c>
      <c r="C183" s="1">
        <v>12</v>
      </c>
      <c r="D183" s="2">
        <v>0.19</v>
      </c>
    </row>
    <row r="184" spans="1:4">
      <c r="A184">
        <v>181</v>
      </c>
      <c r="B184" s="3">
        <v>2005</v>
      </c>
      <c r="C184" s="3">
        <v>1</v>
      </c>
      <c r="D184" s="4">
        <v>0.19399999999999998</v>
      </c>
    </row>
    <row r="185" spans="1:4">
      <c r="A185">
        <v>182</v>
      </c>
      <c r="B185" s="3">
        <v>2005</v>
      </c>
      <c r="C185" s="3">
        <v>2</v>
      </c>
      <c r="D185" s="4">
        <v>0.19399999999999998</v>
      </c>
    </row>
    <row r="186" spans="1:4">
      <c r="A186">
        <v>183</v>
      </c>
      <c r="B186" s="3">
        <v>2005</v>
      </c>
      <c r="C186" s="3">
        <v>3</v>
      </c>
      <c r="D186" s="4">
        <v>0.192</v>
      </c>
    </row>
    <row r="187" spans="1:4">
      <c r="A187">
        <v>184</v>
      </c>
      <c r="B187" s="3">
        <v>2005</v>
      </c>
      <c r="C187" s="3">
        <v>4</v>
      </c>
      <c r="D187" s="4">
        <v>0.187</v>
      </c>
    </row>
    <row r="188" spans="1:4">
      <c r="A188">
        <v>185</v>
      </c>
      <c r="B188" s="3">
        <v>2005</v>
      </c>
      <c r="C188" s="3">
        <v>5</v>
      </c>
      <c r="D188" s="4">
        <v>0.182</v>
      </c>
    </row>
    <row r="189" spans="1:4">
      <c r="A189">
        <v>186</v>
      </c>
      <c r="B189" s="3">
        <v>2005</v>
      </c>
      <c r="C189" s="3">
        <v>6</v>
      </c>
      <c r="D189" s="4">
        <v>0.18</v>
      </c>
    </row>
    <row r="190" spans="1:4">
      <c r="A190">
        <v>187</v>
      </c>
      <c r="B190" s="3">
        <v>2005</v>
      </c>
      <c r="C190" s="3">
        <v>7</v>
      </c>
      <c r="D190" s="4">
        <v>0.17899999999999999</v>
      </c>
    </row>
    <row r="191" spans="1:4">
      <c r="A191">
        <v>188</v>
      </c>
      <c r="B191" s="3">
        <v>2005</v>
      </c>
      <c r="C191" s="3">
        <v>8</v>
      </c>
      <c r="D191" s="4">
        <v>0.17699999999999999</v>
      </c>
    </row>
    <row r="192" spans="1:4">
      <c r="A192">
        <v>189</v>
      </c>
      <c r="B192" s="3">
        <v>2005</v>
      </c>
      <c r="C192" s="3">
        <v>9</v>
      </c>
      <c r="D192" s="4">
        <v>0.17600000000000002</v>
      </c>
    </row>
    <row r="193" spans="1:4">
      <c r="A193">
        <v>190</v>
      </c>
      <c r="B193" s="3">
        <v>2005</v>
      </c>
      <c r="C193" s="3">
        <v>10</v>
      </c>
      <c r="D193" s="4">
        <v>0.17300000000000001</v>
      </c>
    </row>
    <row r="194" spans="1:4">
      <c r="A194">
        <v>191</v>
      </c>
      <c r="B194" s="3">
        <v>2005</v>
      </c>
      <c r="C194" s="3">
        <v>11</v>
      </c>
      <c r="D194" s="4">
        <v>0.17300000000000001</v>
      </c>
    </row>
    <row r="195" spans="1:4">
      <c r="A195">
        <v>192</v>
      </c>
      <c r="B195" s="3">
        <v>2005</v>
      </c>
      <c r="C195" s="3">
        <v>12</v>
      </c>
      <c r="D195" s="4">
        <v>0.17600000000000002</v>
      </c>
    </row>
    <row r="196" spans="1:4">
      <c r="A196">
        <v>193</v>
      </c>
      <c r="B196" s="1">
        <v>2006</v>
      </c>
      <c r="C196" s="1">
        <v>1</v>
      </c>
      <c r="D196" s="2">
        <v>0.18</v>
      </c>
    </row>
    <row r="197" spans="1:4">
      <c r="A197">
        <v>194</v>
      </c>
      <c r="B197" s="1">
        <v>2006</v>
      </c>
      <c r="C197" s="1">
        <v>2</v>
      </c>
      <c r="D197" s="2">
        <v>0.18</v>
      </c>
    </row>
    <row r="198" spans="1:4">
      <c r="A198">
        <v>195</v>
      </c>
      <c r="B198" s="1">
        <v>2006</v>
      </c>
      <c r="C198" s="1">
        <v>3</v>
      </c>
      <c r="D198" s="2">
        <v>0.17800000000000002</v>
      </c>
    </row>
    <row r="199" spans="1:4">
      <c r="A199">
        <v>196</v>
      </c>
      <c r="B199" s="1">
        <v>2006</v>
      </c>
      <c r="C199" s="1">
        <v>4</v>
      </c>
      <c r="D199" s="2">
        <v>0.17199999999999999</v>
      </c>
    </row>
    <row r="200" spans="1:4">
      <c r="A200">
        <v>197</v>
      </c>
      <c r="B200" s="1">
        <v>2006</v>
      </c>
      <c r="C200" s="1">
        <v>5</v>
      </c>
      <c r="D200" s="2">
        <v>0.16500000000000001</v>
      </c>
    </row>
    <row r="201" spans="1:4">
      <c r="A201">
        <v>198</v>
      </c>
      <c r="B201" s="1">
        <v>2006</v>
      </c>
      <c r="C201" s="1">
        <v>6</v>
      </c>
      <c r="D201" s="2">
        <v>0.159</v>
      </c>
    </row>
    <row r="202" spans="1:4">
      <c r="A202">
        <v>199</v>
      </c>
      <c r="B202" s="1">
        <v>2006</v>
      </c>
      <c r="C202" s="1">
        <v>7</v>
      </c>
      <c r="D202" s="2">
        <v>0.157</v>
      </c>
    </row>
    <row r="203" spans="1:4">
      <c r="A203">
        <v>200</v>
      </c>
      <c r="B203" s="1">
        <v>2006</v>
      </c>
      <c r="C203" s="1">
        <v>8</v>
      </c>
      <c r="D203" s="2">
        <v>0.155</v>
      </c>
    </row>
    <row r="204" spans="1:4">
      <c r="A204">
        <v>201</v>
      </c>
      <c r="B204" s="1">
        <v>2006</v>
      </c>
      <c r="C204" s="1">
        <v>9</v>
      </c>
      <c r="D204" s="2">
        <v>0.152</v>
      </c>
    </row>
    <row r="205" spans="1:4">
      <c r="A205">
        <v>202</v>
      </c>
      <c r="B205" s="1">
        <v>2006</v>
      </c>
      <c r="C205" s="1">
        <v>10</v>
      </c>
      <c r="D205" s="2">
        <v>0.14899999999999999</v>
      </c>
    </row>
    <row r="206" spans="1:4">
      <c r="A206">
        <v>203</v>
      </c>
      <c r="B206" s="1">
        <v>2006</v>
      </c>
      <c r="C206" s="1">
        <v>11</v>
      </c>
      <c r="D206" s="2">
        <v>0.14800000000000002</v>
      </c>
    </row>
    <row r="207" spans="1:4">
      <c r="A207">
        <v>204</v>
      </c>
      <c r="B207" s="1">
        <v>2006</v>
      </c>
      <c r="C207" s="1">
        <v>12</v>
      </c>
      <c r="D207" s="2">
        <v>0.14800000000000002</v>
      </c>
    </row>
    <row r="208" spans="1:4">
      <c r="A208">
        <v>205</v>
      </c>
      <c r="B208" s="3">
        <v>2007</v>
      </c>
      <c r="C208" s="3">
        <v>1</v>
      </c>
      <c r="D208" s="4">
        <v>0.151</v>
      </c>
    </row>
    <row r="209" spans="1:4">
      <c r="A209">
        <v>206</v>
      </c>
      <c r="B209" s="3">
        <v>2007</v>
      </c>
      <c r="C209" s="3">
        <v>2</v>
      </c>
      <c r="D209" s="4">
        <v>0.14800000000000002</v>
      </c>
    </row>
    <row r="210" spans="1:4">
      <c r="A210">
        <v>207</v>
      </c>
      <c r="B210" s="3">
        <v>2007</v>
      </c>
      <c r="C210" s="3">
        <v>3</v>
      </c>
      <c r="D210" s="4">
        <v>0.14300000000000002</v>
      </c>
    </row>
    <row r="211" spans="1:4">
      <c r="A211">
        <v>208</v>
      </c>
      <c r="B211" s="3">
        <v>2007</v>
      </c>
      <c r="C211" s="3">
        <v>4</v>
      </c>
      <c r="D211" s="4">
        <v>0.13600000000000001</v>
      </c>
    </row>
    <row r="212" spans="1:4">
      <c r="A212">
        <v>209</v>
      </c>
      <c r="B212" s="3">
        <v>2007</v>
      </c>
      <c r="C212" s="3">
        <v>5</v>
      </c>
      <c r="D212" s="4">
        <v>0.129</v>
      </c>
    </row>
    <row r="213" spans="1:4">
      <c r="A213">
        <v>210</v>
      </c>
      <c r="B213" s="3">
        <v>2007</v>
      </c>
      <c r="C213" s="3">
        <v>6</v>
      </c>
      <c r="D213" s="4">
        <v>0.12300000000000001</v>
      </c>
    </row>
    <row r="214" spans="1:4">
      <c r="A214">
        <v>211</v>
      </c>
      <c r="B214" s="3">
        <v>2007</v>
      </c>
      <c r="C214" s="3">
        <v>7</v>
      </c>
      <c r="D214" s="4">
        <v>0.121</v>
      </c>
    </row>
    <row r="215" spans="1:4">
      <c r="A215">
        <v>212</v>
      </c>
      <c r="B215" s="3">
        <v>2007</v>
      </c>
      <c r="C215" s="3">
        <v>8</v>
      </c>
      <c r="D215" s="4">
        <v>0.11900000000000001</v>
      </c>
    </row>
    <row r="216" spans="1:4">
      <c r="A216">
        <v>213</v>
      </c>
      <c r="B216" s="3">
        <v>2007</v>
      </c>
      <c r="C216" s="3">
        <v>9</v>
      </c>
      <c r="D216" s="4">
        <v>0.11599999999999999</v>
      </c>
    </row>
    <row r="217" spans="1:4">
      <c r="A217">
        <v>214</v>
      </c>
      <c r="B217" s="3">
        <v>2007</v>
      </c>
      <c r="C217" s="3">
        <v>10</v>
      </c>
      <c r="D217" s="4">
        <v>0.113</v>
      </c>
    </row>
    <row r="218" spans="1:4">
      <c r="A218">
        <v>215</v>
      </c>
      <c r="B218" s="3">
        <v>2007</v>
      </c>
      <c r="C218" s="3">
        <v>11</v>
      </c>
      <c r="D218" s="4">
        <v>0.112</v>
      </c>
    </row>
    <row r="219" spans="1:4">
      <c r="A219">
        <v>216</v>
      </c>
      <c r="B219" s="3">
        <v>2007</v>
      </c>
      <c r="C219" s="3">
        <v>12</v>
      </c>
      <c r="D219" s="4">
        <v>0.112</v>
      </c>
    </row>
    <row r="220" spans="1:4">
      <c r="A220">
        <v>217</v>
      </c>
      <c r="B220" s="1">
        <v>2008</v>
      </c>
      <c r="C220" s="1">
        <v>1</v>
      </c>
      <c r="D220" s="2">
        <v>0.115</v>
      </c>
    </row>
    <row r="221" spans="1:4">
      <c r="A221">
        <v>218</v>
      </c>
      <c r="B221" s="1">
        <v>2008</v>
      </c>
      <c r="C221" s="1">
        <v>2</v>
      </c>
      <c r="D221" s="2">
        <v>0.113</v>
      </c>
    </row>
    <row r="222" spans="1:4">
      <c r="A222">
        <v>219</v>
      </c>
      <c r="B222" s="1">
        <v>2008</v>
      </c>
      <c r="C222" s="1">
        <v>3</v>
      </c>
      <c r="D222" s="2">
        <v>0.109</v>
      </c>
    </row>
    <row r="223" spans="1:4">
      <c r="A223">
        <v>220</v>
      </c>
      <c r="B223" s="1">
        <v>2008</v>
      </c>
      <c r="C223" s="1">
        <v>4</v>
      </c>
      <c r="D223" s="2">
        <v>0.10300000000000001</v>
      </c>
    </row>
    <row r="224" spans="1:4">
      <c r="A224">
        <v>221</v>
      </c>
      <c r="B224" s="1">
        <v>2008</v>
      </c>
      <c r="C224" s="1">
        <v>5</v>
      </c>
      <c r="D224" s="2">
        <v>9.8000000000000004E-2</v>
      </c>
    </row>
    <row r="225" spans="1:4">
      <c r="A225">
        <v>222</v>
      </c>
      <c r="B225" s="1">
        <v>2008</v>
      </c>
      <c r="C225" s="1">
        <v>6</v>
      </c>
      <c r="D225" s="2">
        <v>9.4E-2</v>
      </c>
    </row>
    <row r="226" spans="1:4">
      <c r="A226">
        <v>223</v>
      </c>
      <c r="B226" s="1">
        <v>2008</v>
      </c>
      <c r="C226" s="1">
        <v>7</v>
      </c>
      <c r="D226" s="2">
        <v>9.1999999999999998E-2</v>
      </c>
    </row>
    <row r="227" spans="1:4">
      <c r="A227">
        <v>224</v>
      </c>
      <c r="B227" s="1">
        <v>2008</v>
      </c>
      <c r="C227" s="1">
        <v>8</v>
      </c>
      <c r="D227" s="2">
        <v>9.0999999999999998E-2</v>
      </c>
    </row>
    <row r="228" spans="1:4">
      <c r="A228">
        <v>225</v>
      </c>
      <c r="B228" s="1">
        <v>2008</v>
      </c>
      <c r="C228" s="1">
        <v>9</v>
      </c>
      <c r="D228" s="2">
        <v>8.900000000000001E-2</v>
      </c>
    </row>
    <row r="229" spans="1:4">
      <c r="A229">
        <v>226</v>
      </c>
      <c r="B229" s="1">
        <v>2008</v>
      </c>
      <c r="C229" s="1">
        <v>10</v>
      </c>
      <c r="D229" s="2">
        <v>8.8000000000000009E-2</v>
      </c>
    </row>
    <row r="230" spans="1:4">
      <c r="A230">
        <v>227</v>
      </c>
      <c r="B230" s="1">
        <v>2008</v>
      </c>
      <c r="C230" s="1">
        <v>11</v>
      </c>
      <c r="D230" s="2">
        <v>9.0999999999999998E-2</v>
      </c>
    </row>
    <row r="231" spans="1:4">
      <c r="A231">
        <v>228</v>
      </c>
      <c r="B231" s="1">
        <v>2008</v>
      </c>
      <c r="C231" s="1">
        <v>12</v>
      </c>
      <c r="D231" s="2">
        <v>9.5000000000000001E-2</v>
      </c>
    </row>
    <row r="232" spans="1:4">
      <c r="A232">
        <v>229</v>
      </c>
      <c r="B232" s="3">
        <v>2009</v>
      </c>
      <c r="C232" s="3">
        <v>1</v>
      </c>
      <c r="D232" s="4">
        <v>0.10400000000000001</v>
      </c>
    </row>
    <row r="233" spans="1:4">
      <c r="A233">
        <v>230</v>
      </c>
      <c r="B233" s="3">
        <v>2009</v>
      </c>
      <c r="C233" s="3">
        <v>2</v>
      </c>
      <c r="D233" s="4">
        <v>0.109</v>
      </c>
    </row>
    <row r="234" spans="1:4">
      <c r="A234">
        <v>231</v>
      </c>
      <c r="B234" s="3">
        <v>2009</v>
      </c>
      <c r="C234" s="3">
        <v>3</v>
      </c>
      <c r="D234" s="4">
        <v>0.111</v>
      </c>
    </row>
    <row r="235" spans="1:4">
      <c r="A235">
        <v>232</v>
      </c>
      <c r="B235" s="3">
        <v>2009</v>
      </c>
      <c r="C235" s="3">
        <v>4</v>
      </c>
      <c r="D235" s="4">
        <v>0.109</v>
      </c>
    </row>
    <row r="236" spans="1:4">
      <c r="A236">
        <v>233</v>
      </c>
      <c r="B236" s="3">
        <v>2009</v>
      </c>
      <c r="C236" s="3">
        <v>5</v>
      </c>
      <c r="D236" s="4">
        <v>0.107</v>
      </c>
    </row>
    <row r="237" spans="1:4">
      <c r="A237">
        <v>234</v>
      </c>
      <c r="B237" s="3">
        <v>2009</v>
      </c>
      <c r="C237" s="3">
        <v>6</v>
      </c>
      <c r="D237" s="4">
        <v>0.106</v>
      </c>
    </row>
    <row r="238" spans="1:4">
      <c r="A238">
        <v>235</v>
      </c>
      <c r="B238" s="3">
        <v>2009</v>
      </c>
      <c r="C238" s="3">
        <v>7</v>
      </c>
      <c r="D238" s="4">
        <v>0.107</v>
      </c>
    </row>
    <row r="239" spans="1:4">
      <c r="A239">
        <v>236</v>
      </c>
      <c r="B239" s="3">
        <v>2009</v>
      </c>
      <c r="C239" s="3">
        <v>8</v>
      </c>
      <c r="D239" s="4">
        <v>0.10800000000000001</v>
      </c>
    </row>
    <row r="240" spans="1:4">
      <c r="A240">
        <v>237</v>
      </c>
      <c r="B240" s="3">
        <v>2009</v>
      </c>
      <c r="C240" s="3">
        <v>9</v>
      </c>
      <c r="D240" s="4">
        <v>0.109</v>
      </c>
    </row>
    <row r="241" spans="1:4">
      <c r="A241">
        <v>238</v>
      </c>
      <c r="B241" s="3">
        <v>2009</v>
      </c>
      <c r="C241" s="3">
        <v>10</v>
      </c>
      <c r="D241" s="4">
        <v>0.111</v>
      </c>
    </row>
    <row r="242" spans="1:4">
      <c r="A242">
        <v>239</v>
      </c>
      <c r="B242" s="3">
        <v>2009</v>
      </c>
      <c r="C242" s="3">
        <v>11</v>
      </c>
      <c r="D242" s="4">
        <v>0.114</v>
      </c>
    </row>
    <row r="243" spans="1:4">
      <c r="A243">
        <v>240</v>
      </c>
      <c r="B243" s="3">
        <v>2009</v>
      </c>
      <c r="C243" s="3">
        <v>12</v>
      </c>
      <c r="D243" s="4">
        <v>0.121</v>
      </c>
    </row>
    <row r="244" spans="1:4">
      <c r="A244">
        <v>241</v>
      </c>
      <c r="B244" s="1">
        <v>2010</v>
      </c>
      <c r="C244" s="1">
        <v>1</v>
      </c>
      <c r="D244" s="2">
        <v>0.129</v>
      </c>
    </row>
    <row r="245" spans="1:4">
      <c r="A245">
        <v>242</v>
      </c>
      <c r="B245" s="1">
        <v>2010</v>
      </c>
      <c r="C245" s="1">
        <v>2</v>
      </c>
      <c r="D245" s="2">
        <v>0.13200000000000001</v>
      </c>
    </row>
    <row r="246" spans="1:4">
      <c r="A246">
        <v>243</v>
      </c>
      <c r="B246" s="1">
        <v>2010</v>
      </c>
      <c r="C246" s="1">
        <v>3</v>
      </c>
      <c r="D246" s="2">
        <v>0.13</v>
      </c>
    </row>
    <row r="247" spans="1:4">
      <c r="A247">
        <v>244</v>
      </c>
      <c r="B247" s="1">
        <v>2010</v>
      </c>
      <c r="C247" s="1">
        <v>4</v>
      </c>
      <c r="D247" s="2">
        <v>0.124</v>
      </c>
    </row>
    <row r="248" spans="1:4">
      <c r="A248">
        <v>245</v>
      </c>
      <c r="B248" s="1">
        <v>2010</v>
      </c>
      <c r="C248" s="1">
        <v>5</v>
      </c>
      <c r="D248" s="2">
        <v>0.121</v>
      </c>
    </row>
    <row r="249" spans="1:4">
      <c r="A249">
        <v>246</v>
      </c>
      <c r="B249" s="1">
        <v>2010</v>
      </c>
      <c r="C249" s="1">
        <v>6</v>
      </c>
      <c r="D249" s="2">
        <v>0.11699999999999999</v>
      </c>
    </row>
    <row r="250" spans="1:4">
      <c r="A250">
        <v>247</v>
      </c>
      <c r="B250" s="1">
        <v>2010</v>
      </c>
      <c r="C250" s="1">
        <v>7</v>
      </c>
      <c r="D250" s="2">
        <v>0.115</v>
      </c>
    </row>
    <row r="251" spans="1:4">
      <c r="A251">
        <v>248</v>
      </c>
      <c r="B251" s="1">
        <v>2010</v>
      </c>
      <c r="C251" s="1">
        <v>8</v>
      </c>
      <c r="D251" s="2">
        <v>0.114</v>
      </c>
    </row>
    <row r="252" spans="1:4">
      <c r="A252">
        <v>249</v>
      </c>
      <c r="B252" s="1">
        <v>2010</v>
      </c>
      <c r="C252" s="1">
        <v>9</v>
      </c>
      <c r="D252" s="2">
        <v>0.115</v>
      </c>
    </row>
    <row r="253" spans="1:4">
      <c r="A253">
        <v>250</v>
      </c>
      <c r="B253" s="1">
        <v>2010</v>
      </c>
      <c r="C253" s="1">
        <v>10</v>
      </c>
      <c r="D253" s="2">
        <v>0.115</v>
      </c>
    </row>
    <row r="254" spans="1:4">
      <c r="A254">
        <v>251</v>
      </c>
      <c r="B254" s="1">
        <v>2010</v>
      </c>
      <c r="C254" s="1">
        <v>11</v>
      </c>
      <c r="D254" s="2">
        <v>0.11699999999999999</v>
      </c>
    </row>
    <row r="255" spans="1:4">
      <c r="A255">
        <v>252</v>
      </c>
      <c r="B255" s="1">
        <v>2010</v>
      </c>
      <c r="C255" s="1">
        <v>12</v>
      </c>
      <c r="D255" s="2">
        <v>0.124</v>
      </c>
    </row>
    <row r="256" spans="1:4">
      <c r="A256">
        <v>253</v>
      </c>
      <c r="B256" s="3">
        <v>2011</v>
      </c>
      <c r="C256" s="3">
        <v>1</v>
      </c>
      <c r="D256" s="4">
        <v>0.13100000000000001</v>
      </c>
    </row>
    <row r="257" spans="1:4">
      <c r="A257">
        <v>254</v>
      </c>
      <c r="B257" s="3">
        <v>2011</v>
      </c>
      <c r="C257" s="3">
        <v>2</v>
      </c>
      <c r="D257" s="4">
        <v>0.13400000000000001</v>
      </c>
    </row>
    <row r="258" spans="1:4">
      <c r="A258">
        <v>255</v>
      </c>
      <c r="B258" s="3">
        <v>2011</v>
      </c>
      <c r="C258" s="3">
        <v>3</v>
      </c>
      <c r="D258" s="4">
        <v>0.13300000000000001</v>
      </c>
    </row>
    <row r="259" spans="1:4">
      <c r="A259">
        <v>256</v>
      </c>
      <c r="B259" s="3">
        <v>2011</v>
      </c>
      <c r="C259" s="3">
        <v>4</v>
      </c>
      <c r="D259" s="4">
        <v>0.128</v>
      </c>
    </row>
    <row r="260" spans="1:4">
      <c r="A260">
        <v>257</v>
      </c>
      <c r="B260" s="3">
        <v>2011</v>
      </c>
      <c r="C260" s="3">
        <v>5</v>
      </c>
      <c r="D260" s="4">
        <v>0.124</v>
      </c>
    </row>
    <row r="261" spans="1:4">
      <c r="A261">
        <v>258</v>
      </c>
      <c r="B261" s="3">
        <v>2011</v>
      </c>
      <c r="C261" s="3">
        <v>6</v>
      </c>
      <c r="D261" s="4">
        <v>0.11900000000000001</v>
      </c>
    </row>
    <row r="262" spans="1:4">
      <c r="A262">
        <v>259</v>
      </c>
      <c r="B262" s="3">
        <v>2011</v>
      </c>
      <c r="C262" s="3">
        <v>7</v>
      </c>
      <c r="D262" s="4">
        <v>0.11800000000000001</v>
      </c>
    </row>
    <row r="263" spans="1:4">
      <c r="A263">
        <v>260</v>
      </c>
      <c r="B263" s="3">
        <v>2011</v>
      </c>
      <c r="C263" s="3">
        <v>8</v>
      </c>
      <c r="D263" s="4">
        <v>0.11800000000000001</v>
      </c>
    </row>
    <row r="264" spans="1:4">
      <c r="A264">
        <v>261</v>
      </c>
      <c r="B264" s="3">
        <v>2011</v>
      </c>
      <c r="C264" s="3">
        <v>9</v>
      </c>
      <c r="D264" s="4">
        <v>0.11800000000000001</v>
      </c>
    </row>
    <row r="265" spans="1:4">
      <c r="A265">
        <v>262</v>
      </c>
      <c r="B265" s="3">
        <v>2011</v>
      </c>
      <c r="C265" s="3">
        <v>10</v>
      </c>
      <c r="D265" s="4">
        <v>0.11800000000000001</v>
      </c>
    </row>
    <row r="266" spans="1:4">
      <c r="A266">
        <v>263</v>
      </c>
      <c r="B266" s="3">
        <v>2011</v>
      </c>
      <c r="C266" s="3">
        <v>11</v>
      </c>
      <c r="D266" s="4">
        <v>0.121</v>
      </c>
    </row>
    <row r="267" spans="1:4">
      <c r="A267">
        <v>264</v>
      </c>
      <c r="B267" s="3">
        <v>2011</v>
      </c>
      <c r="C267" s="3">
        <v>12</v>
      </c>
      <c r="D267" s="4">
        <v>0.125</v>
      </c>
    </row>
    <row r="268" spans="1:4">
      <c r="A268">
        <v>265</v>
      </c>
      <c r="B268" s="1">
        <v>2012</v>
      </c>
      <c r="C268" s="1">
        <v>1</v>
      </c>
      <c r="D268" s="2">
        <v>0.13200000000000001</v>
      </c>
    </row>
    <row r="269" spans="1:4">
      <c r="A269">
        <v>266</v>
      </c>
      <c r="B269" s="1">
        <v>2012</v>
      </c>
      <c r="C269" s="1">
        <v>2</v>
      </c>
      <c r="D269" s="2">
        <v>0.13400000000000001</v>
      </c>
    </row>
    <row r="270" spans="1:4">
      <c r="A270">
        <v>267</v>
      </c>
      <c r="B270" s="1">
        <v>2012</v>
      </c>
      <c r="C270" s="1">
        <v>3</v>
      </c>
      <c r="D270" s="2">
        <v>0.13300000000000001</v>
      </c>
    </row>
    <row r="271" spans="1:4">
      <c r="A271">
        <v>268</v>
      </c>
      <c r="B271" s="1">
        <v>2012</v>
      </c>
      <c r="C271" s="1">
        <v>4</v>
      </c>
      <c r="D271" s="2">
        <v>0.129</v>
      </c>
    </row>
    <row r="272" spans="1:4">
      <c r="A272">
        <v>269</v>
      </c>
      <c r="B272" s="1">
        <v>2012</v>
      </c>
      <c r="C272" s="1">
        <v>5</v>
      </c>
      <c r="D272" s="2">
        <v>0.126</v>
      </c>
    </row>
    <row r="273" spans="1:4">
      <c r="A273">
        <v>270</v>
      </c>
      <c r="B273" s="1">
        <v>2012</v>
      </c>
      <c r="C273" s="1">
        <v>6</v>
      </c>
      <c r="D273" s="2">
        <v>0.12300000000000001</v>
      </c>
    </row>
    <row r="274" spans="1:4">
      <c r="A274">
        <v>271</v>
      </c>
      <c r="B274" s="1">
        <v>2012</v>
      </c>
      <c r="C274" s="1">
        <v>7</v>
      </c>
      <c r="D274" s="2">
        <v>0.12300000000000001</v>
      </c>
    </row>
    <row r="275" spans="1:4">
      <c r="A275">
        <v>272</v>
      </c>
      <c r="B275" s="1">
        <v>2012</v>
      </c>
      <c r="C275" s="1">
        <v>8</v>
      </c>
      <c r="D275" s="2">
        <v>0.124</v>
      </c>
    </row>
    <row r="276" spans="1:4">
      <c r="A276">
        <v>273</v>
      </c>
      <c r="B276" s="1">
        <v>2012</v>
      </c>
      <c r="C276" s="1">
        <v>9</v>
      </c>
      <c r="D276" s="2">
        <v>0.124</v>
      </c>
    </row>
    <row r="277" spans="1:4">
      <c r="A277">
        <v>274</v>
      </c>
      <c r="B277" s="1">
        <v>2012</v>
      </c>
      <c r="C277" s="1">
        <v>10</v>
      </c>
      <c r="D277" s="2">
        <v>0.125</v>
      </c>
    </row>
    <row r="278" spans="1:4">
      <c r="A278">
        <v>275</v>
      </c>
      <c r="B278" s="1">
        <v>2012</v>
      </c>
      <c r="C278" s="1">
        <v>11</v>
      </c>
      <c r="D278" s="2">
        <v>0.129</v>
      </c>
    </row>
    <row r="279" spans="1:4">
      <c r="A279">
        <v>276</v>
      </c>
      <c r="B279" s="1">
        <v>2012</v>
      </c>
      <c r="C279" s="1">
        <v>12</v>
      </c>
      <c r="D279" s="2">
        <v>0.13400000000000001</v>
      </c>
    </row>
    <row r="280" spans="1:4">
      <c r="A280">
        <v>277</v>
      </c>
      <c r="B280" s="3">
        <v>2013</v>
      </c>
      <c r="C280" s="3">
        <v>1</v>
      </c>
      <c r="D280" s="4">
        <v>0.14199999999999999</v>
      </c>
    </row>
    <row r="281" spans="1:4">
      <c r="A281">
        <v>278</v>
      </c>
      <c r="B281" s="3">
        <v>2013</v>
      </c>
      <c r="C281" s="3">
        <v>2</v>
      </c>
      <c r="D281" s="4">
        <v>0.14400000000000002</v>
      </c>
    </row>
    <row r="282" spans="1:4">
      <c r="A282">
        <v>279</v>
      </c>
      <c r="B282" s="3">
        <v>2013</v>
      </c>
      <c r="C282" s="3">
        <v>3</v>
      </c>
      <c r="D282" s="4">
        <v>0.14300000000000002</v>
      </c>
    </row>
    <row r="283" spans="1:4">
      <c r="A283">
        <v>280</v>
      </c>
      <c r="B283" s="3">
        <v>2013</v>
      </c>
      <c r="C283" s="3">
        <v>4</v>
      </c>
      <c r="D283" s="4">
        <v>0.14000000000000001</v>
      </c>
    </row>
    <row r="284" spans="1:4">
      <c r="A284">
        <v>281</v>
      </c>
      <c r="B284" s="3">
        <v>2013</v>
      </c>
      <c r="C284" s="3">
        <v>5</v>
      </c>
      <c r="D284" s="4">
        <v>0.13600000000000001</v>
      </c>
    </row>
    <row r="285" spans="1:4">
      <c r="A285">
        <v>282</v>
      </c>
      <c r="B285" s="3">
        <v>2013</v>
      </c>
      <c r="C285" s="3">
        <v>6</v>
      </c>
      <c r="D285" s="4">
        <v>0.13200000000000001</v>
      </c>
    </row>
    <row r="286" spans="1:4">
      <c r="A286">
        <v>283</v>
      </c>
      <c r="B286" s="3">
        <v>2013</v>
      </c>
      <c r="C286" s="3">
        <v>7</v>
      </c>
      <c r="D286" s="4">
        <v>0.13100000000000001</v>
      </c>
    </row>
    <row r="287" spans="1:4">
      <c r="A287">
        <v>284</v>
      </c>
      <c r="B287" s="3">
        <v>2013</v>
      </c>
      <c r="C287" s="3">
        <v>8</v>
      </c>
      <c r="D287" s="4">
        <v>0.13</v>
      </c>
    </row>
    <row r="288" spans="1:4">
      <c r="A288">
        <v>285</v>
      </c>
      <c r="B288" s="3">
        <v>2013</v>
      </c>
      <c r="C288" s="3">
        <v>9</v>
      </c>
      <c r="D288" s="4">
        <v>0.13</v>
      </c>
    </row>
    <row r="289" spans="1:4">
      <c r="A289">
        <v>286</v>
      </c>
      <c r="B289" s="3">
        <v>2013</v>
      </c>
      <c r="C289" s="3">
        <v>10</v>
      </c>
      <c r="D289" s="4">
        <v>0.13</v>
      </c>
    </row>
    <row r="290" spans="1:4">
      <c r="A290">
        <v>287</v>
      </c>
      <c r="B290" s="3">
        <v>2013</v>
      </c>
      <c r="C290" s="3">
        <v>11</v>
      </c>
      <c r="D290" s="4">
        <v>0.13200000000000001</v>
      </c>
    </row>
    <row r="291" spans="1:4">
      <c r="A291">
        <v>288</v>
      </c>
      <c r="B291" s="3">
        <v>2013</v>
      </c>
      <c r="C291" s="3">
        <v>12</v>
      </c>
      <c r="D291" s="4">
        <v>0.13400000000000001</v>
      </c>
    </row>
    <row r="292" spans="1:4">
      <c r="A292">
        <v>289</v>
      </c>
      <c r="B292" s="1">
        <v>2014</v>
      </c>
      <c r="C292" s="1">
        <v>1</v>
      </c>
      <c r="D292" s="2">
        <v>0.13900000000000001</v>
      </c>
    </row>
    <row r="293" spans="1:4">
      <c r="A293">
        <v>290</v>
      </c>
      <c r="B293" s="1">
        <v>2014</v>
      </c>
      <c r="C293" s="1">
        <v>2</v>
      </c>
      <c r="D293" s="2">
        <v>0.13900000000000001</v>
      </c>
    </row>
    <row r="294" spans="1:4">
      <c r="A294">
        <v>291</v>
      </c>
      <c r="B294" s="1">
        <v>2014</v>
      </c>
      <c r="C294" s="1">
        <v>3</v>
      </c>
      <c r="D294" s="2">
        <v>0.13500000000000001</v>
      </c>
    </row>
    <row r="295" spans="1:4">
      <c r="A295">
        <v>292</v>
      </c>
      <c r="B295" s="1">
        <v>2014</v>
      </c>
      <c r="C295" s="1">
        <v>4</v>
      </c>
      <c r="D295" s="2">
        <v>0.13</v>
      </c>
    </row>
    <row r="296" spans="1:4">
      <c r="A296">
        <v>293</v>
      </c>
      <c r="B296" s="1">
        <v>2014</v>
      </c>
      <c r="C296" s="1">
        <v>5</v>
      </c>
      <c r="D296" s="2">
        <v>0.125</v>
      </c>
    </row>
    <row r="297" spans="1:4">
      <c r="A297">
        <v>294</v>
      </c>
      <c r="B297" s="1">
        <v>2014</v>
      </c>
      <c r="C297" s="1">
        <v>6</v>
      </c>
      <c r="D297" s="2">
        <v>0.12</v>
      </c>
    </row>
    <row r="298" spans="1:4">
      <c r="A298">
        <v>295</v>
      </c>
      <c r="B298" s="1">
        <v>2014</v>
      </c>
      <c r="C298" s="1">
        <v>7</v>
      </c>
      <c r="D298" s="2">
        <v>0.11800000000000001</v>
      </c>
    </row>
    <row r="299" spans="1:4">
      <c r="A299">
        <v>296</v>
      </c>
      <c r="B299" s="1">
        <v>2014</v>
      </c>
      <c r="C299" s="1">
        <v>8</v>
      </c>
      <c r="D299" s="2">
        <v>0.11700000000000001</v>
      </c>
    </row>
    <row r="300" spans="1:4">
      <c r="A300">
        <v>297</v>
      </c>
      <c r="B300" s="1">
        <v>2014</v>
      </c>
      <c r="C300" s="1">
        <v>9</v>
      </c>
      <c r="D300" s="2">
        <v>0.115</v>
      </c>
    </row>
    <row r="301" spans="1:4">
      <c r="A301">
        <v>298</v>
      </c>
      <c r="B301" s="1">
        <v>2014</v>
      </c>
      <c r="C301" s="1">
        <v>10</v>
      </c>
      <c r="D301" s="2">
        <v>0.113</v>
      </c>
    </row>
    <row r="302" spans="1:4">
      <c r="A302">
        <v>299</v>
      </c>
      <c r="B302" s="1">
        <v>2014</v>
      </c>
      <c r="C302" s="1">
        <v>11</v>
      </c>
      <c r="D302" s="2">
        <v>0.114</v>
      </c>
    </row>
    <row r="303" spans="1:4">
      <c r="A303">
        <v>300</v>
      </c>
      <c r="B303" s="1">
        <v>2014</v>
      </c>
      <c r="C303" s="1">
        <v>12</v>
      </c>
      <c r="D303" s="2">
        <v>0.114</v>
      </c>
    </row>
    <row r="304" spans="1:4">
      <c r="A304">
        <v>301</v>
      </c>
      <c r="B304" s="3">
        <v>2015</v>
      </c>
      <c r="C304" s="3">
        <v>1</v>
      </c>
      <c r="D304" s="4">
        <v>0.11900000000000001</v>
      </c>
    </row>
    <row r="305" spans="1:4">
      <c r="A305">
        <v>302</v>
      </c>
      <c r="B305" s="3">
        <v>2015</v>
      </c>
      <c r="C305" s="3">
        <v>2</v>
      </c>
      <c r="D305" s="4">
        <v>0.11900000000000001</v>
      </c>
    </row>
    <row r="306" spans="1:4">
      <c r="A306">
        <v>303</v>
      </c>
      <c r="B306" s="3">
        <v>2015</v>
      </c>
      <c r="C306" s="3">
        <v>3</v>
      </c>
      <c r="D306" s="4">
        <v>0.115</v>
      </c>
    </row>
    <row r="307" spans="1:4">
      <c r="A307">
        <v>304</v>
      </c>
      <c r="B307" s="3">
        <v>2015</v>
      </c>
      <c r="C307" s="3">
        <v>4</v>
      </c>
      <c r="D307" s="4">
        <v>0.111</v>
      </c>
    </row>
    <row r="308" spans="1:4">
      <c r="A308">
        <v>305</v>
      </c>
      <c r="B308" s="3">
        <v>2015</v>
      </c>
      <c r="C308" s="3">
        <v>5</v>
      </c>
      <c r="D308" s="4">
        <v>0.107</v>
      </c>
    </row>
    <row r="309" spans="1:4">
      <c r="A309">
        <v>306</v>
      </c>
      <c r="B309" s="3">
        <v>2015</v>
      </c>
      <c r="C309" s="3">
        <v>6</v>
      </c>
      <c r="D309" s="4">
        <v>0.10199999999999999</v>
      </c>
    </row>
    <row r="310" spans="1:4">
      <c r="A310">
        <v>307</v>
      </c>
      <c r="B310" s="3">
        <v>2015</v>
      </c>
      <c r="C310" s="3">
        <v>7</v>
      </c>
      <c r="D310" s="4">
        <v>0.1</v>
      </c>
    </row>
    <row r="311" spans="1:4">
      <c r="A311">
        <v>308</v>
      </c>
      <c r="B311" s="3">
        <v>2015</v>
      </c>
      <c r="C311" s="3">
        <v>8</v>
      </c>
      <c r="D311" s="4">
        <v>9.9000000000000005E-2</v>
      </c>
    </row>
    <row r="312" spans="1:4">
      <c r="A312">
        <v>309</v>
      </c>
      <c r="B312" s="3">
        <v>2015</v>
      </c>
      <c r="C312" s="3">
        <v>9</v>
      </c>
      <c r="D312" s="4">
        <v>9.6999999999999989E-2</v>
      </c>
    </row>
    <row r="313" spans="1:4">
      <c r="A313">
        <v>310</v>
      </c>
      <c r="B313" s="3">
        <v>2015</v>
      </c>
      <c r="C313" s="3">
        <v>10</v>
      </c>
      <c r="D313" s="4">
        <v>9.6000000000000002E-2</v>
      </c>
    </row>
    <row r="314" spans="1:4">
      <c r="A314">
        <v>311</v>
      </c>
      <c r="B314" s="3">
        <v>2015</v>
      </c>
      <c r="C314" s="3">
        <v>11</v>
      </c>
      <c r="D314" s="4">
        <v>9.6000000000000002E-2</v>
      </c>
    </row>
    <row r="315" spans="1:4">
      <c r="A315">
        <v>312</v>
      </c>
      <c r="B315" s="3">
        <v>2015</v>
      </c>
      <c r="C315" s="3">
        <v>12</v>
      </c>
      <c r="D315" s="4">
        <v>9.7000000000000003E-2</v>
      </c>
    </row>
    <row r="316" spans="1:4">
      <c r="A316">
        <v>313</v>
      </c>
      <c r="B316" s="1">
        <v>2016</v>
      </c>
      <c r="C316" s="1">
        <v>1</v>
      </c>
      <c r="D316" s="2">
        <v>0.10199999999999999</v>
      </c>
    </row>
    <row r="317" spans="1:4">
      <c r="A317">
        <v>314</v>
      </c>
      <c r="B317" s="1">
        <v>2016</v>
      </c>
      <c r="C317" s="1">
        <v>2</v>
      </c>
      <c r="D317" s="2">
        <v>0.10199999999999999</v>
      </c>
    </row>
    <row r="318" spans="1:4">
      <c r="A318">
        <v>315</v>
      </c>
      <c r="B318" s="1">
        <v>2016</v>
      </c>
      <c r="C318" s="1">
        <v>3</v>
      </c>
      <c r="D318" s="2">
        <v>9.9000000000000005E-2</v>
      </c>
    </row>
    <row r="319" spans="1:4">
      <c r="A319">
        <v>316</v>
      </c>
      <c r="B319" s="1">
        <v>2016</v>
      </c>
      <c r="C319" s="1">
        <v>4</v>
      </c>
      <c r="D319" s="2">
        <v>9.4E-2</v>
      </c>
    </row>
    <row r="320" spans="1:4">
      <c r="A320">
        <v>317</v>
      </c>
      <c r="B320" s="1">
        <v>2016</v>
      </c>
      <c r="C320" s="1">
        <v>5</v>
      </c>
      <c r="D320" s="2">
        <v>9.0999999999999998E-2</v>
      </c>
    </row>
    <row r="321" spans="1:4">
      <c r="A321">
        <v>318</v>
      </c>
      <c r="B321" s="1">
        <v>2016</v>
      </c>
      <c r="C321" s="1">
        <v>6</v>
      </c>
      <c r="D321" s="2">
        <v>8.6999999999999994E-2</v>
      </c>
    </row>
    <row r="322" spans="1:4">
      <c r="A322">
        <v>319</v>
      </c>
      <c r="B322" s="1">
        <v>2016</v>
      </c>
      <c r="C322" s="1">
        <v>7</v>
      </c>
      <c r="D322" s="2">
        <v>8.5000000000000006E-2</v>
      </c>
    </row>
    <row r="323" spans="1:4">
      <c r="A323">
        <v>320</v>
      </c>
      <c r="B323" s="1">
        <v>2016</v>
      </c>
      <c r="C323" s="1">
        <v>8</v>
      </c>
      <c r="D323" s="2">
        <v>8.4000000000000005E-2</v>
      </c>
    </row>
    <row r="324" spans="1:4">
      <c r="A324">
        <v>321</v>
      </c>
      <c r="B324" s="1">
        <v>2016</v>
      </c>
      <c r="C324" s="1">
        <v>9</v>
      </c>
      <c r="D324" s="2">
        <v>8.3000000000000004E-2</v>
      </c>
    </row>
    <row r="325" spans="1:4">
      <c r="A325">
        <v>322</v>
      </c>
      <c r="B325" s="1">
        <v>2016</v>
      </c>
      <c r="C325" s="1">
        <v>10</v>
      </c>
      <c r="D325" s="2">
        <v>8.199999999999999E-2</v>
      </c>
    </row>
    <row r="326" spans="1:4">
      <c r="A326">
        <v>323</v>
      </c>
      <c r="B326" s="1">
        <v>2016</v>
      </c>
      <c r="C326" s="1">
        <v>11</v>
      </c>
      <c r="D326" s="2">
        <v>8.199999999999999E-2</v>
      </c>
    </row>
    <row r="327" spans="1:4">
      <c r="A327">
        <v>324</v>
      </c>
      <c r="B327" s="1">
        <v>2016</v>
      </c>
      <c r="C327" s="1">
        <v>12</v>
      </c>
      <c r="D327" s="2">
        <v>8.199999999999999E-2</v>
      </c>
    </row>
    <row r="328" spans="1:4">
      <c r="A328">
        <v>325</v>
      </c>
      <c r="B328" s="3">
        <v>2017</v>
      </c>
      <c r="C328" s="3">
        <v>1</v>
      </c>
      <c r="D328" s="4">
        <v>8.5000000000000006E-2</v>
      </c>
    </row>
    <row r="329" spans="1:4">
      <c r="A329">
        <v>326</v>
      </c>
      <c r="B329" s="3">
        <v>2017</v>
      </c>
      <c r="C329" s="3">
        <v>2</v>
      </c>
      <c r="D329" s="4">
        <v>8.4000000000000005E-2</v>
      </c>
    </row>
    <row r="330" spans="1:4">
      <c r="A330">
        <v>327</v>
      </c>
      <c r="B330" s="3">
        <v>2017</v>
      </c>
      <c r="C330" s="3">
        <v>3</v>
      </c>
      <c r="D330" s="4">
        <v>0.08</v>
      </c>
    </row>
    <row r="331" spans="1:4">
      <c r="A331">
        <v>328</v>
      </c>
      <c r="B331" s="3">
        <v>2017</v>
      </c>
      <c r="C331" s="3">
        <v>4</v>
      </c>
      <c r="D331" s="4">
        <v>7.5999999999999998E-2</v>
      </c>
    </row>
    <row r="332" spans="1:4">
      <c r="A332">
        <v>329</v>
      </c>
      <c r="B332" s="3">
        <v>2017</v>
      </c>
      <c r="C332" s="3">
        <v>5</v>
      </c>
      <c r="D332" s="4">
        <v>7.2999999999999995E-2</v>
      </c>
    </row>
    <row r="333" spans="1:4">
      <c r="A333">
        <v>330</v>
      </c>
      <c r="B333" s="3">
        <v>2017</v>
      </c>
      <c r="C333" s="3">
        <v>6</v>
      </c>
      <c r="D333" s="4">
        <v>7.0000000000000007E-2</v>
      </c>
    </row>
    <row r="334" spans="1:4">
      <c r="A334">
        <v>331</v>
      </c>
      <c r="B334" s="3">
        <v>2017</v>
      </c>
      <c r="C334" s="3">
        <v>7</v>
      </c>
      <c r="D334" s="4">
        <v>7.0000000000000007E-2</v>
      </c>
    </row>
    <row r="335" spans="1:4">
      <c r="A335">
        <v>332</v>
      </c>
      <c r="B335" s="3">
        <v>2017</v>
      </c>
      <c r="C335" s="3">
        <v>8</v>
      </c>
      <c r="D335" s="4">
        <v>7.0000000000000007E-2</v>
      </c>
    </row>
    <row r="336" spans="1:4">
      <c r="A336">
        <v>333</v>
      </c>
      <c r="B336" s="3">
        <v>2017</v>
      </c>
      <c r="C336" s="3">
        <v>9</v>
      </c>
      <c r="D336" s="4">
        <v>6.8000000000000005E-2</v>
      </c>
    </row>
    <row r="337" spans="1:4">
      <c r="A337">
        <v>334</v>
      </c>
      <c r="B337" s="3">
        <v>2017</v>
      </c>
      <c r="C337" s="3">
        <v>10</v>
      </c>
      <c r="D337" s="4">
        <v>6.6000000000000003E-2</v>
      </c>
    </row>
    <row r="338" spans="1:4">
      <c r="A338">
        <v>335</v>
      </c>
      <c r="B338" s="3">
        <v>2017</v>
      </c>
      <c r="C338" s="3">
        <v>11</v>
      </c>
      <c r="D338" s="4">
        <v>6.5000000000000002E-2</v>
      </c>
    </row>
    <row r="339" spans="1:4">
      <c r="A339">
        <v>336</v>
      </c>
      <c r="B339" s="3">
        <v>2017</v>
      </c>
      <c r="C339" s="3">
        <v>12</v>
      </c>
      <c r="D339" s="4">
        <v>6.6000000000000003E-2</v>
      </c>
    </row>
    <row r="340" spans="1:4">
      <c r="A340">
        <v>337</v>
      </c>
      <c r="B340" s="1">
        <v>2018</v>
      </c>
      <c r="C340" s="1">
        <v>1</v>
      </c>
      <c r="D340" s="2">
        <v>6.8000000000000005E-2</v>
      </c>
    </row>
    <row r="341" spans="1:4">
      <c r="A341">
        <v>338</v>
      </c>
      <c r="B341" s="1">
        <v>2018</v>
      </c>
      <c r="C341" s="1">
        <v>2</v>
      </c>
      <c r="D341" s="2">
        <v>6.8000000000000005E-2</v>
      </c>
    </row>
    <row r="342" spans="1:4">
      <c r="A342">
        <v>339</v>
      </c>
      <c r="B342" s="1">
        <v>2018</v>
      </c>
      <c r="C342" s="1">
        <v>3</v>
      </c>
      <c r="D342" s="2">
        <v>6.6000000000000003E-2</v>
      </c>
    </row>
    <row r="343" spans="1:4">
      <c r="A343">
        <v>340</v>
      </c>
      <c r="B343" s="1">
        <v>2018</v>
      </c>
      <c r="C343" s="1">
        <v>4</v>
      </c>
      <c r="D343" s="2">
        <v>6.3E-2</v>
      </c>
    </row>
    <row r="344" spans="1:4">
      <c r="A344">
        <v>341</v>
      </c>
      <c r="B344" s="1">
        <v>2018</v>
      </c>
      <c r="C344" s="1">
        <v>5</v>
      </c>
      <c r="D344" s="2">
        <v>6.0999999999999999E-2</v>
      </c>
    </row>
    <row r="345" spans="1:4">
      <c r="A345">
        <v>342</v>
      </c>
      <c r="B345" s="1">
        <v>2018</v>
      </c>
      <c r="C345" s="1">
        <v>6</v>
      </c>
      <c r="D345" s="2">
        <v>5.7999999999999996E-2</v>
      </c>
    </row>
    <row r="346" spans="1:4">
      <c r="A346">
        <v>343</v>
      </c>
      <c r="B346" s="1">
        <v>2018</v>
      </c>
      <c r="C346" s="1">
        <v>7</v>
      </c>
      <c r="D346" s="2">
        <v>5.7999999999999996E-2</v>
      </c>
    </row>
    <row r="347" spans="1:4">
      <c r="A347">
        <v>344</v>
      </c>
      <c r="B347" s="1">
        <v>2018</v>
      </c>
      <c r="C347" s="1">
        <v>8</v>
      </c>
      <c r="D347" s="2">
        <v>5.7999999999999996E-2</v>
      </c>
    </row>
    <row r="348" spans="1:4">
      <c r="A348">
        <v>345</v>
      </c>
      <c r="B348" s="1">
        <v>2018</v>
      </c>
      <c r="C348" s="1">
        <v>9</v>
      </c>
      <c r="D348" s="2">
        <v>5.7000000000000002E-2</v>
      </c>
    </row>
    <row r="349" spans="1:4">
      <c r="A349">
        <v>346</v>
      </c>
      <c r="B349" s="1">
        <v>2018</v>
      </c>
      <c r="C349" s="1">
        <v>10</v>
      </c>
      <c r="D349" s="2">
        <v>5.7000000000000002E-2</v>
      </c>
    </row>
    <row r="350" spans="1:4">
      <c r="A350">
        <v>347</v>
      </c>
      <c r="B350" s="1">
        <v>2018</v>
      </c>
      <c r="C350" s="1">
        <v>11</v>
      </c>
      <c r="D350" s="2">
        <v>5.7000000000000002E-2</v>
      </c>
    </row>
    <row r="351" spans="1:4">
      <c r="A351">
        <v>348</v>
      </c>
      <c r="B351" s="1">
        <v>2018</v>
      </c>
      <c r="C351" s="1">
        <v>12</v>
      </c>
      <c r="D351" s="2">
        <v>5.7999999999999996E-2</v>
      </c>
    </row>
    <row r="352" spans="1:4">
      <c r="A352">
        <v>349</v>
      </c>
      <c r="B352" s="3">
        <v>2019</v>
      </c>
      <c r="C352" s="3">
        <v>1</v>
      </c>
      <c r="D352" s="4">
        <v>6.0999999999999999E-2</v>
      </c>
    </row>
    <row r="353" spans="1:4">
      <c r="A353">
        <v>350</v>
      </c>
      <c r="B353" s="3">
        <v>2019</v>
      </c>
      <c r="C353" s="3">
        <v>2</v>
      </c>
      <c r="D353" s="4">
        <v>6.0999999999999999E-2</v>
      </c>
    </row>
    <row r="354" spans="1:4">
      <c r="A354">
        <v>351</v>
      </c>
      <c r="B354" s="3">
        <v>2019</v>
      </c>
      <c r="C354" s="3">
        <v>3</v>
      </c>
      <c r="D354" s="4">
        <v>5.9000000000000004E-2</v>
      </c>
    </row>
    <row r="355" spans="1:4">
      <c r="A355">
        <v>352</v>
      </c>
      <c r="B355" s="3">
        <v>2019</v>
      </c>
      <c r="C355" s="3">
        <v>4</v>
      </c>
      <c r="D355" s="4">
        <v>5.5999999999999994E-2</v>
      </c>
    </row>
    <row r="356" spans="1:4">
      <c r="A356">
        <v>353</v>
      </c>
      <c r="B356" s="3">
        <v>2019</v>
      </c>
      <c r="C356" s="3">
        <v>5</v>
      </c>
      <c r="D356" s="4">
        <v>5.4000000000000006E-2</v>
      </c>
    </row>
    <row r="357" spans="1:4">
      <c r="A357">
        <v>354</v>
      </c>
      <c r="B357" s="3">
        <v>2019</v>
      </c>
      <c r="C357" s="3">
        <v>6</v>
      </c>
      <c r="D357" s="4">
        <v>5.2999999999999999E-2</v>
      </c>
    </row>
    <row r="358" spans="1:4">
      <c r="A358">
        <v>355</v>
      </c>
      <c r="B358" s="3">
        <v>2019</v>
      </c>
      <c r="C358" s="3">
        <v>7</v>
      </c>
      <c r="D358" s="4">
        <v>5.2000000000000005E-2</v>
      </c>
    </row>
    <row r="359" spans="1:4">
      <c r="A359">
        <v>356</v>
      </c>
      <c r="B359" s="3">
        <v>2019</v>
      </c>
      <c r="C359" s="3">
        <v>8</v>
      </c>
      <c r="D359" s="4">
        <v>5.2000000000000005E-2</v>
      </c>
    </row>
    <row r="360" spans="1:4">
      <c r="A360">
        <v>357</v>
      </c>
      <c r="B360" s="3">
        <v>2019</v>
      </c>
      <c r="C360" s="3">
        <v>9</v>
      </c>
      <c r="D360" s="4">
        <v>5.0999999999999997E-2</v>
      </c>
    </row>
    <row r="361" spans="1:4">
      <c r="A361">
        <v>358</v>
      </c>
      <c r="B361" s="3">
        <v>2019</v>
      </c>
      <c r="C361" s="3">
        <v>10</v>
      </c>
      <c r="D361" s="4">
        <v>0.05</v>
      </c>
    </row>
    <row r="362" spans="1:4">
      <c r="A362">
        <v>359</v>
      </c>
      <c r="B362" s="3">
        <v>2019</v>
      </c>
      <c r="C362" s="3">
        <v>11</v>
      </c>
      <c r="D362" s="4">
        <v>5.0999999999999997E-2</v>
      </c>
    </row>
    <row r="363" spans="1:4">
      <c r="A363">
        <v>360</v>
      </c>
      <c r="B363" s="3">
        <v>2019</v>
      </c>
      <c r="C363" s="3">
        <v>12</v>
      </c>
      <c r="D363" s="4">
        <v>5.2000000000000005E-2</v>
      </c>
    </row>
    <row r="364" spans="1:4">
      <c r="A364">
        <v>361</v>
      </c>
      <c r="B364" s="1">
        <v>2020</v>
      </c>
      <c r="C364" s="1">
        <v>1</v>
      </c>
      <c r="D364" s="2">
        <v>5.5E-2</v>
      </c>
    </row>
    <row r="365" spans="1:4">
      <c r="A365">
        <v>362</v>
      </c>
      <c r="B365" s="1">
        <v>2020</v>
      </c>
      <c r="C365" s="1">
        <v>2</v>
      </c>
      <c r="D365" s="2">
        <v>5.5E-2</v>
      </c>
    </row>
    <row r="366" spans="1:4">
      <c r="A366">
        <v>363</v>
      </c>
      <c r="B366" s="1">
        <v>2020</v>
      </c>
      <c r="C366" s="1">
        <v>3</v>
      </c>
      <c r="D366" s="2">
        <v>5.4000000000000006E-2</v>
      </c>
    </row>
    <row r="367" spans="1:4">
      <c r="A367">
        <v>364</v>
      </c>
      <c r="B367" s="1">
        <v>2020</v>
      </c>
      <c r="C367" s="1">
        <v>4</v>
      </c>
      <c r="D367" s="2">
        <v>5.7999999999999996E-2</v>
      </c>
    </row>
    <row r="368" spans="1:4">
      <c r="A368">
        <v>365</v>
      </c>
      <c r="B368" s="1">
        <v>2020</v>
      </c>
      <c r="C368" s="1">
        <v>5</v>
      </c>
      <c r="D368" s="2">
        <v>0.06</v>
      </c>
    </row>
    <row r="369" spans="1:4">
      <c r="A369">
        <v>366</v>
      </c>
      <c r="B369" s="1">
        <v>2020</v>
      </c>
      <c r="C369" s="1">
        <v>6</v>
      </c>
      <c r="D369" s="2">
        <v>6.0999999999999999E-2</v>
      </c>
    </row>
    <row r="370" spans="1:4">
      <c r="A370">
        <v>367</v>
      </c>
      <c r="B370" s="1">
        <v>2020</v>
      </c>
      <c r="C370" s="1">
        <v>7</v>
      </c>
      <c r="D370" s="2">
        <v>6.0999999999999999E-2</v>
      </c>
    </row>
    <row r="371" spans="1:4">
      <c r="A371">
        <v>368</v>
      </c>
      <c r="B371" s="1">
        <v>2020</v>
      </c>
      <c r="C371" s="1">
        <v>8</v>
      </c>
      <c r="D371" s="2">
        <v>6.0999999999999999E-2</v>
      </c>
    </row>
    <row r="372" spans="1:4">
      <c r="A372">
        <v>369</v>
      </c>
      <c r="B372" s="1">
        <v>2020</v>
      </c>
      <c r="C372" s="1">
        <v>9</v>
      </c>
      <c r="D372" s="2">
        <v>6.0999999999999999E-2</v>
      </c>
    </row>
    <row r="373" spans="1:4">
      <c r="A373">
        <v>370</v>
      </c>
      <c r="B373" s="1">
        <v>2020</v>
      </c>
      <c r="C373" s="1">
        <v>10</v>
      </c>
      <c r="D373" s="2">
        <v>6.0999999999999999E-2</v>
      </c>
    </row>
    <row r="374" spans="1:4">
      <c r="B374" s="1">
        <v>2020</v>
      </c>
      <c r="C374" s="1">
        <v>11</v>
      </c>
      <c r="D374" s="1"/>
    </row>
    <row r="375" spans="1:4">
      <c r="B375" s="1">
        <v>2020</v>
      </c>
      <c r="C375" s="1">
        <v>12</v>
      </c>
      <c r="D3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3359-8A96-46EB-989F-973A8B926985}">
  <dimension ref="F2:S12"/>
  <sheetViews>
    <sheetView topLeftCell="B1" zoomScale="95" workbookViewId="0">
      <selection activeCell="J16" sqref="J16"/>
    </sheetView>
  </sheetViews>
  <sheetFormatPr defaultRowHeight="14.5"/>
  <cols>
    <col min="6" max="6" width="21.453125" customWidth="1"/>
    <col min="7" max="7" width="11.36328125" customWidth="1"/>
    <col min="8" max="8" width="18" customWidth="1"/>
    <col min="9" max="9" width="13.08984375" customWidth="1"/>
    <col min="10" max="10" width="12.36328125" customWidth="1"/>
    <col min="11" max="11" width="11" customWidth="1"/>
    <col min="14" max="14" width="21.1796875" customWidth="1"/>
    <col min="15" max="15" width="14.54296875" customWidth="1"/>
    <col min="16" max="16" width="17.1796875" customWidth="1"/>
    <col min="17" max="17" width="13" customWidth="1"/>
    <col min="18" max="18" width="11.36328125" customWidth="1"/>
    <col min="19" max="19" width="11.81640625" customWidth="1"/>
  </cols>
  <sheetData>
    <row r="2" spans="6:19" ht="18.5">
      <c r="F2" s="34" t="s">
        <v>60</v>
      </c>
      <c r="N2" t="s">
        <v>15</v>
      </c>
    </row>
    <row r="3" spans="6:19">
      <c r="F3" s="30"/>
      <c r="G3" s="7" t="s">
        <v>9</v>
      </c>
      <c r="H3" s="31" t="s">
        <v>10</v>
      </c>
      <c r="I3" s="32" t="s">
        <v>11</v>
      </c>
      <c r="J3" s="8" t="s">
        <v>58</v>
      </c>
      <c r="K3" s="35" t="s">
        <v>72</v>
      </c>
      <c r="N3" s="30"/>
      <c r="O3" s="7" t="s">
        <v>9</v>
      </c>
      <c r="P3" s="31" t="s">
        <v>10</v>
      </c>
      <c r="Q3" s="32" t="s">
        <v>11</v>
      </c>
      <c r="R3" s="8" t="s">
        <v>58</v>
      </c>
      <c r="S3" s="35" t="s">
        <v>72</v>
      </c>
    </row>
    <row r="4" spans="6:19">
      <c r="F4" s="33" t="s">
        <v>61</v>
      </c>
      <c r="G4" s="7" t="s">
        <v>67</v>
      </c>
      <c r="H4" s="31" t="s">
        <v>68</v>
      </c>
      <c r="I4" s="32" t="s">
        <v>12</v>
      </c>
      <c r="J4" s="8" t="s">
        <v>16</v>
      </c>
      <c r="K4" s="35" t="s">
        <v>17</v>
      </c>
      <c r="N4" s="33" t="s">
        <v>61</v>
      </c>
      <c r="O4" s="7" t="s">
        <v>67</v>
      </c>
      <c r="P4" s="31" t="s">
        <v>68</v>
      </c>
      <c r="Q4" s="32" t="s">
        <v>12</v>
      </c>
      <c r="R4" s="8" t="s">
        <v>16</v>
      </c>
      <c r="S4" s="35" t="s">
        <v>17</v>
      </c>
    </row>
    <row r="5" spans="6:19">
      <c r="F5" s="33" t="s">
        <v>62</v>
      </c>
      <c r="G5" s="7" t="s">
        <v>68</v>
      </c>
      <c r="H5" s="31" t="s">
        <v>12</v>
      </c>
      <c r="I5" s="32" t="s">
        <v>16</v>
      </c>
      <c r="J5" s="8" t="s">
        <v>17</v>
      </c>
      <c r="K5" s="35" t="s">
        <v>20</v>
      </c>
      <c r="N5" s="33" t="s">
        <v>62</v>
      </c>
      <c r="O5" s="7" t="s">
        <v>68</v>
      </c>
      <c r="P5" s="31" t="s">
        <v>12</v>
      </c>
      <c r="Q5" s="32" t="s">
        <v>16</v>
      </c>
      <c r="R5" s="8" t="s">
        <v>17</v>
      </c>
      <c r="S5" s="35" t="s">
        <v>20</v>
      </c>
    </row>
    <row r="6" spans="6:19">
      <c r="F6" s="33" t="s">
        <v>63</v>
      </c>
      <c r="G6" s="7" t="s">
        <v>69</v>
      </c>
      <c r="H6" s="31" t="s">
        <v>70</v>
      </c>
      <c r="I6" s="32" t="s">
        <v>14</v>
      </c>
      <c r="J6" s="8" t="s">
        <v>18</v>
      </c>
      <c r="K6" s="35" t="s">
        <v>19</v>
      </c>
      <c r="N6" s="33" t="s">
        <v>63</v>
      </c>
      <c r="O6" s="7" t="s">
        <v>69</v>
      </c>
      <c r="P6" s="31" t="s">
        <v>70</v>
      </c>
      <c r="Q6" s="32" t="s">
        <v>14</v>
      </c>
      <c r="R6" s="8" t="s">
        <v>18</v>
      </c>
      <c r="S6" s="35" t="s">
        <v>19</v>
      </c>
    </row>
    <row r="7" spans="6:19">
      <c r="F7" s="33" t="s">
        <v>64</v>
      </c>
      <c r="G7" s="7" t="s">
        <v>70</v>
      </c>
      <c r="H7" s="31" t="s">
        <v>71</v>
      </c>
      <c r="I7" s="32" t="s">
        <v>18</v>
      </c>
      <c r="J7" s="8" t="s">
        <v>19</v>
      </c>
      <c r="K7" s="35" t="s">
        <v>59</v>
      </c>
      <c r="N7" s="33" t="s">
        <v>64</v>
      </c>
      <c r="O7" s="7" t="s">
        <v>70</v>
      </c>
      <c r="P7" s="31" t="s">
        <v>71</v>
      </c>
      <c r="Q7" s="32" t="s">
        <v>18</v>
      </c>
      <c r="R7" s="8" t="s">
        <v>19</v>
      </c>
      <c r="S7" s="35" t="s">
        <v>59</v>
      </c>
    </row>
    <row r="8" spans="6:19">
      <c r="F8" s="33" t="s">
        <v>6</v>
      </c>
      <c r="G8" s="36" cm="1">
        <f t="array" ref="G8:G11">_xll.R.ChowTest('Szereg czasowy'!D4:D51,'Szereg czasowy'!A4:A51,'Szereg czasowy'!D52:D111,'Szereg czasowy'!A52:A111)</f>
        <v>875.47135354406009</v>
      </c>
      <c r="H8" s="37" cm="1">
        <f t="array" ref="H8:H11">_xll.R.ChowTest('Szereg czasowy'!D52:D111,'Szereg czasowy'!A52:A111,'Szereg czasowy'!D112:D147,'Szereg czasowy'!A112:A147)</f>
        <v>776.56973612507295</v>
      </c>
      <c r="I8" s="38" cm="1">
        <f t="array" ref="I8:I11">_xll.R.ChowTest('Szereg czasowy'!D112:D147,'Szereg czasowy'!A112:A147,'Szereg czasowy'!D148:D231,'Szereg czasowy'!A148:A231)</f>
        <v>386.04975174584325</v>
      </c>
      <c r="J8" s="39" cm="1">
        <f t="array" ref="J8:J11">_xll.R.ChowTest('Szereg czasowy'!D147:D231,'Szereg czasowy'!A147:A231,'Szereg czasowy'!D232:D291,'Szereg czasowy'!A232:A291)</f>
        <v>153.38711526073504</v>
      </c>
      <c r="K8" s="40" cm="1">
        <f t="array" ref="K8:K11">_xll.R.ChowTest('Szereg czasowy'!D231:D291,'Szereg czasowy'!A231:A291,'Szereg czasowy'!D292:D363,'Szereg czasowy'!A292:A363)</f>
        <v>451.21559347938734</v>
      </c>
      <c r="N8" s="33" t="s">
        <v>6</v>
      </c>
      <c r="O8" s="36">
        <v>875.47135354406009</v>
      </c>
      <c r="P8" s="37">
        <v>776.56973612507295</v>
      </c>
      <c r="Q8" s="38">
        <v>386.04975174584325</v>
      </c>
      <c r="R8" s="39">
        <v>153.38711526073504</v>
      </c>
      <c r="S8" s="40">
        <v>451.21559347938734</v>
      </c>
    </row>
    <row r="9" spans="6:19">
      <c r="F9" s="33" t="s">
        <v>7</v>
      </c>
      <c r="G9" s="7">
        <v>2</v>
      </c>
      <c r="H9" s="31">
        <v>2</v>
      </c>
      <c r="I9" s="32">
        <v>2</v>
      </c>
      <c r="J9" s="8">
        <v>2</v>
      </c>
      <c r="K9" s="35">
        <v>2</v>
      </c>
      <c r="N9" s="33" t="s">
        <v>7</v>
      </c>
      <c r="O9" s="7">
        <v>2</v>
      </c>
      <c r="P9" s="31">
        <v>2</v>
      </c>
      <c r="Q9" s="32">
        <v>2</v>
      </c>
      <c r="R9" s="8">
        <v>2</v>
      </c>
      <c r="S9" s="35">
        <v>2</v>
      </c>
    </row>
    <row r="10" spans="6:19">
      <c r="F10" s="33" t="s">
        <v>8</v>
      </c>
      <c r="G10" s="7">
        <v>104</v>
      </c>
      <c r="H10" s="31">
        <v>92</v>
      </c>
      <c r="I10" s="32">
        <v>116</v>
      </c>
      <c r="J10" s="8">
        <v>141</v>
      </c>
      <c r="K10" s="35">
        <v>129</v>
      </c>
      <c r="N10" s="33" t="s">
        <v>8</v>
      </c>
      <c r="O10" s="7">
        <v>104</v>
      </c>
      <c r="P10" s="31">
        <v>92</v>
      </c>
      <c r="Q10" s="32">
        <v>116</v>
      </c>
      <c r="R10" s="8">
        <v>141</v>
      </c>
      <c r="S10" s="35">
        <v>129</v>
      </c>
    </row>
    <row r="11" spans="6:19">
      <c r="F11" s="33" t="s">
        <v>65</v>
      </c>
      <c r="G11" s="7">
        <v>8.5614560096435845E-66</v>
      </c>
      <c r="H11" s="31">
        <v>2.448582927281828E-58</v>
      </c>
      <c r="I11" s="32">
        <v>5.3430469945624282E-52</v>
      </c>
      <c r="J11" s="8">
        <v>4.1713934695993685E-36</v>
      </c>
      <c r="K11" s="35">
        <v>5.8363270217458917E-59</v>
      </c>
      <c r="N11" s="33" t="s">
        <v>65</v>
      </c>
      <c r="O11" s="7">
        <v>8.5614560096435845E-66</v>
      </c>
      <c r="P11" s="31">
        <v>2.448582927281828E-58</v>
      </c>
      <c r="Q11" s="32">
        <v>5.3430469945624282E-52</v>
      </c>
      <c r="R11" s="8">
        <v>4.1713934695993685E-36</v>
      </c>
      <c r="S11" s="35">
        <v>5.8363270217458917E-59</v>
      </c>
    </row>
    <row r="12" spans="6:19">
      <c r="F12" s="33" t="s">
        <v>66</v>
      </c>
      <c r="G12" s="7" t="str">
        <f>IF(G11&lt;0.05,"Tak","Nie")</f>
        <v>Tak</v>
      </c>
      <c r="H12" s="31" t="str">
        <f t="shared" ref="H12:K12" si="0">IF(H11&lt;0.05,"Tak","Nie")</f>
        <v>Tak</v>
      </c>
      <c r="I12" s="32" t="str">
        <f t="shared" si="0"/>
        <v>Tak</v>
      </c>
      <c r="J12" s="8" t="str">
        <f t="shared" si="0"/>
        <v>Tak</v>
      </c>
      <c r="K12" s="35" t="str">
        <f t="shared" si="0"/>
        <v>Tak</v>
      </c>
      <c r="N12" s="33" t="s">
        <v>66</v>
      </c>
      <c r="O12" s="7" t="s">
        <v>21</v>
      </c>
      <c r="P12" s="31" t="s">
        <v>21</v>
      </c>
      <c r="Q12" s="32" t="s">
        <v>21</v>
      </c>
      <c r="R12" s="8" t="s">
        <v>21</v>
      </c>
      <c r="S12" s="35" t="s">
        <v>21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B270-F97C-45A2-AC74-27D68B7EC7B0}">
  <dimension ref="A1:G83"/>
  <sheetViews>
    <sheetView zoomScale="87" workbookViewId="0">
      <selection activeCell="M43" sqref="M43"/>
    </sheetView>
  </sheetViews>
  <sheetFormatPr defaultRowHeight="14.5"/>
  <cols>
    <col min="4" max="4" width="9.81640625" customWidth="1"/>
    <col min="5" max="5" width="13" customWidth="1"/>
    <col min="6" max="6" width="26.81640625" customWidth="1"/>
    <col min="7" max="7" width="15.81640625" customWidth="1"/>
  </cols>
  <sheetData>
    <row r="1" spans="1:7">
      <c r="A1" t="s">
        <v>3</v>
      </c>
      <c r="B1" t="s">
        <v>5</v>
      </c>
      <c r="C1" t="s">
        <v>0</v>
      </c>
      <c r="D1" t="s">
        <v>1</v>
      </c>
      <c r="E1" t="s">
        <v>22</v>
      </c>
      <c r="F1" t="s">
        <v>23</v>
      </c>
      <c r="G1" t="s">
        <v>4</v>
      </c>
    </row>
    <row r="2" spans="1:7">
      <c r="A2">
        <v>289</v>
      </c>
      <c r="B2">
        <v>1</v>
      </c>
      <c r="C2" s="1">
        <v>2014</v>
      </c>
      <c r="D2" s="1">
        <v>1</v>
      </c>
      <c r="E2" s="1">
        <f>IF(Tabela1[[#This Row],[Miesiąc]]&lt;=3,1,IF(Tabela1[[#This Row],[Miesiąc]]&lt;=6,2,IF(Tabela1[[#This Row],[Miesiąc]]&lt;=9,3,4)))</f>
        <v>1</v>
      </c>
      <c r="F2" s="1" t="str">
        <f>IF(MOD(Tabela1[[#This Row],[Miesiąc]],3)=1,"Początek",IF(MOD(Tabela1[[#This Row],[Miesiąc]],3)=0,"Koniec","Środek"))</f>
        <v>Początek</v>
      </c>
      <c r="G2" s="2">
        <v>0.13900000000000001</v>
      </c>
    </row>
    <row r="3" spans="1:7">
      <c r="A3">
        <v>290</v>
      </c>
      <c r="B3">
        <v>2</v>
      </c>
      <c r="C3" s="1">
        <v>2014</v>
      </c>
      <c r="D3" s="1">
        <v>2</v>
      </c>
      <c r="E3" s="1">
        <f>IF(Tabela1[[#This Row],[Miesiąc]]&lt;=3,1,IF(Tabela1[[#This Row],[Miesiąc]]&lt;=6,2,IF(Tabela1[[#This Row],[Miesiąc]]&lt;=9,3,4)))</f>
        <v>1</v>
      </c>
      <c r="F3" s="1" t="str">
        <f>IF(MOD(Tabela1[[#This Row],[Miesiąc]],3)=1,"Początek",IF(MOD(Tabela1[[#This Row],[Miesiąc]],3)=0,"Koniec","Środek"))</f>
        <v>Środek</v>
      </c>
      <c r="G3" s="2">
        <v>0.13900000000000001</v>
      </c>
    </row>
    <row r="4" spans="1:7">
      <c r="A4">
        <v>291</v>
      </c>
      <c r="B4">
        <v>3</v>
      </c>
      <c r="C4" s="1">
        <v>2014</v>
      </c>
      <c r="D4" s="1">
        <v>3</v>
      </c>
      <c r="E4" s="1">
        <f>IF(Tabela1[[#This Row],[Miesiąc]]&lt;=3,1,IF(Tabela1[[#This Row],[Miesiąc]]&lt;=6,2,IF(Tabela1[[#This Row],[Miesiąc]]&lt;=9,3,4)))</f>
        <v>1</v>
      </c>
      <c r="F4" s="1" t="str">
        <f>IF(MOD(Tabela1[[#This Row],[Miesiąc]],3)=1,"Początek",IF(MOD(Tabela1[[#This Row],[Miesiąc]],3)=0,"Koniec","Środek"))</f>
        <v>Koniec</v>
      </c>
      <c r="G4" s="2">
        <v>0.13500000000000001</v>
      </c>
    </row>
    <row r="5" spans="1:7">
      <c r="A5">
        <v>292</v>
      </c>
      <c r="B5">
        <v>4</v>
      </c>
      <c r="C5" s="1">
        <v>2014</v>
      </c>
      <c r="D5" s="1">
        <v>4</v>
      </c>
      <c r="E5" s="1">
        <f>IF(Tabela1[[#This Row],[Miesiąc]]&lt;=3,1,IF(Tabela1[[#This Row],[Miesiąc]]&lt;=6,2,IF(Tabela1[[#This Row],[Miesiąc]]&lt;=9,3,4)))</f>
        <v>2</v>
      </c>
      <c r="F5" s="1" t="str">
        <f>IF(MOD(Tabela1[[#This Row],[Miesiąc]],3)=1,"Początek",IF(MOD(Tabela1[[#This Row],[Miesiąc]],3)=0,"Koniec","Środek"))</f>
        <v>Początek</v>
      </c>
      <c r="G5" s="2">
        <v>0.13</v>
      </c>
    </row>
    <row r="6" spans="1:7">
      <c r="A6">
        <v>293</v>
      </c>
      <c r="B6">
        <v>5</v>
      </c>
      <c r="C6" s="1">
        <v>2014</v>
      </c>
      <c r="D6" s="1">
        <v>5</v>
      </c>
      <c r="E6" s="1">
        <f>IF(Tabela1[[#This Row],[Miesiąc]]&lt;=3,1,IF(Tabela1[[#This Row],[Miesiąc]]&lt;=6,2,IF(Tabela1[[#This Row],[Miesiąc]]&lt;=9,3,4)))</f>
        <v>2</v>
      </c>
      <c r="F6" s="1" t="str">
        <f>IF(MOD(Tabela1[[#This Row],[Miesiąc]],3)=1,"Początek",IF(MOD(Tabela1[[#This Row],[Miesiąc]],3)=0,"Koniec","Środek"))</f>
        <v>Środek</v>
      </c>
      <c r="G6" s="2">
        <v>0.125</v>
      </c>
    </row>
    <row r="7" spans="1:7">
      <c r="A7">
        <v>294</v>
      </c>
      <c r="B7">
        <v>6</v>
      </c>
      <c r="C7" s="1">
        <v>2014</v>
      </c>
      <c r="D7" s="1">
        <v>6</v>
      </c>
      <c r="E7" s="1">
        <f>IF(Tabela1[[#This Row],[Miesiąc]]&lt;=3,1,IF(Tabela1[[#This Row],[Miesiąc]]&lt;=6,2,IF(Tabela1[[#This Row],[Miesiąc]]&lt;=9,3,4)))</f>
        <v>2</v>
      </c>
      <c r="F7" s="1" t="str">
        <f>IF(MOD(Tabela1[[#This Row],[Miesiąc]],3)=1,"Początek",IF(MOD(Tabela1[[#This Row],[Miesiąc]],3)=0,"Koniec","Środek"))</f>
        <v>Koniec</v>
      </c>
      <c r="G7" s="2">
        <v>0.12</v>
      </c>
    </row>
    <row r="8" spans="1:7">
      <c r="A8">
        <v>295</v>
      </c>
      <c r="B8">
        <v>7</v>
      </c>
      <c r="C8" s="1">
        <v>2014</v>
      </c>
      <c r="D8" s="1">
        <v>7</v>
      </c>
      <c r="E8" s="1">
        <f>IF(Tabela1[[#This Row],[Miesiąc]]&lt;=3,1,IF(Tabela1[[#This Row],[Miesiąc]]&lt;=6,2,IF(Tabela1[[#This Row],[Miesiąc]]&lt;=9,3,4)))</f>
        <v>3</v>
      </c>
      <c r="F8" s="1" t="str">
        <f>IF(MOD(Tabela1[[#This Row],[Miesiąc]],3)=1,"Początek",IF(MOD(Tabela1[[#This Row],[Miesiąc]],3)=0,"Koniec","Środek"))</f>
        <v>Początek</v>
      </c>
      <c r="G8" s="2">
        <v>0.11800000000000001</v>
      </c>
    </row>
    <row r="9" spans="1:7">
      <c r="A9">
        <v>296</v>
      </c>
      <c r="B9">
        <v>8</v>
      </c>
      <c r="C9" s="1">
        <v>2014</v>
      </c>
      <c r="D9" s="1">
        <v>8</v>
      </c>
      <c r="E9" s="1">
        <f>IF(Tabela1[[#This Row],[Miesiąc]]&lt;=3,1,IF(Tabela1[[#This Row],[Miesiąc]]&lt;=6,2,IF(Tabela1[[#This Row],[Miesiąc]]&lt;=9,3,4)))</f>
        <v>3</v>
      </c>
      <c r="F9" s="1" t="str">
        <f>IF(MOD(Tabela1[[#This Row],[Miesiąc]],3)=1,"Początek",IF(MOD(Tabela1[[#This Row],[Miesiąc]],3)=0,"Koniec","Środek"))</f>
        <v>Środek</v>
      </c>
      <c r="G9" s="2">
        <v>0.11700000000000001</v>
      </c>
    </row>
    <row r="10" spans="1:7">
      <c r="A10">
        <v>297</v>
      </c>
      <c r="B10">
        <v>9</v>
      </c>
      <c r="C10" s="1">
        <v>2014</v>
      </c>
      <c r="D10" s="1">
        <v>9</v>
      </c>
      <c r="E10" s="1">
        <f>IF(Tabela1[[#This Row],[Miesiąc]]&lt;=3,1,IF(Tabela1[[#This Row],[Miesiąc]]&lt;=6,2,IF(Tabela1[[#This Row],[Miesiąc]]&lt;=9,3,4)))</f>
        <v>3</v>
      </c>
      <c r="F10" s="1" t="str">
        <f>IF(MOD(Tabela1[[#This Row],[Miesiąc]],3)=1,"Początek",IF(MOD(Tabela1[[#This Row],[Miesiąc]],3)=0,"Koniec","Środek"))</f>
        <v>Koniec</v>
      </c>
      <c r="G10" s="2">
        <v>0.115</v>
      </c>
    </row>
    <row r="11" spans="1:7">
      <c r="A11">
        <v>298</v>
      </c>
      <c r="B11">
        <v>10</v>
      </c>
      <c r="C11" s="1">
        <v>2014</v>
      </c>
      <c r="D11" s="1">
        <v>10</v>
      </c>
      <c r="E11" s="1">
        <f>IF(Tabela1[[#This Row],[Miesiąc]]&lt;=3,1,IF(Tabela1[[#This Row],[Miesiąc]]&lt;=6,2,IF(Tabela1[[#This Row],[Miesiąc]]&lt;=9,3,4)))</f>
        <v>4</v>
      </c>
      <c r="F11" s="1" t="str">
        <f>IF(MOD(Tabela1[[#This Row],[Miesiąc]],3)=1,"Początek",IF(MOD(Tabela1[[#This Row],[Miesiąc]],3)=0,"Koniec","Środek"))</f>
        <v>Początek</v>
      </c>
      <c r="G11" s="2">
        <v>0.113</v>
      </c>
    </row>
    <row r="12" spans="1:7">
      <c r="A12">
        <v>299</v>
      </c>
      <c r="B12">
        <v>11</v>
      </c>
      <c r="C12" s="1">
        <v>2014</v>
      </c>
      <c r="D12" s="1">
        <v>11</v>
      </c>
      <c r="E12" s="1">
        <f>IF(Tabela1[[#This Row],[Miesiąc]]&lt;=3,1,IF(Tabela1[[#This Row],[Miesiąc]]&lt;=6,2,IF(Tabela1[[#This Row],[Miesiąc]]&lt;=9,3,4)))</f>
        <v>4</v>
      </c>
      <c r="F12" s="1" t="str">
        <f>IF(MOD(Tabela1[[#This Row],[Miesiąc]],3)=1,"Początek",IF(MOD(Tabela1[[#This Row],[Miesiąc]],3)=0,"Koniec","Środek"))</f>
        <v>Środek</v>
      </c>
      <c r="G12" s="2">
        <v>0.114</v>
      </c>
    </row>
    <row r="13" spans="1:7">
      <c r="A13">
        <v>300</v>
      </c>
      <c r="B13">
        <v>12</v>
      </c>
      <c r="C13" s="1">
        <v>2014</v>
      </c>
      <c r="D13" s="1">
        <v>12</v>
      </c>
      <c r="E13" s="1">
        <f>IF(Tabela1[[#This Row],[Miesiąc]]&lt;=3,1,IF(Tabela1[[#This Row],[Miesiąc]]&lt;=6,2,IF(Tabela1[[#This Row],[Miesiąc]]&lt;=9,3,4)))</f>
        <v>4</v>
      </c>
      <c r="F13" s="1" t="str">
        <f>IF(MOD(Tabela1[[#This Row],[Miesiąc]],3)=1,"Początek",IF(MOD(Tabela1[[#This Row],[Miesiąc]],3)=0,"Koniec","Środek"))</f>
        <v>Koniec</v>
      </c>
      <c r="G13" s="2">
        <v>0.114</v>
      </c>
    </row>
    <row r="14" spans="1:7">
      <c r="A14">
        <v>301</v>
      </c>
      <c r="B14">
        <v>13</v>
      </c>
      <c r="C14" s="3">
        <v>2015</v>
      </c>
      <c r="D14" s="3">
        <v>1</v>
      </c>
      <c r="E14" s="3">
        <f>IF(Tabela1[[#This Row],[Miesiąc]]&lt;=3,1,IF(Tabela1[[#This Row],[Miesiąc]]&lt;=6,2,IF(Tabela1[[#This Row],[Miesiąc]]&lt;=9,3,4)))</f>
        <v>1</v>
      </c>
      <c r="F14" s="3" t="str">
        <f>IF(MOD(Tabela1[[#This Row],[Miesiąc]],3)=1,"Początek",IF(MOD(Tabela1[[#This Row],[Miesiąc]],3)=0,"Koniec","Środek"))</f>
        <v>Początek</v>
      </c>
      <c r="G14" s="4">
        <v>0.11900000000000001</v>
      </c>
    </row>
    <row r="15" spans="1:7">
      <c r="A15">
        <v>302</v>
      </c>
      <c r="B15">
        <v>14</v>
      </c>
      <c r="C15" s="3">
        <v>2015</v>
      </c>
      <c r="D15" s="3">
        <v>2</v>
      </c>
      <c r="E15" s="3">
        <f>IF(Tabela1[[#This Row],[Miesiąc]]&lt;=3,1,IF(Tabela1[[#This Row],[Miesiąc]]&lt;=6,2,IF(Tabela1[[#This Row],[Miesiąc]]&lt;=9,3,4)))</f>
        <v>1</v>
      </c>
      <c r="F15" s="3" t="str">
        <f>IF(MOD(Tabela1[[#This Row],[Miesiąc]],3)=1,"Początek",IF(MOD(Tabela1[[#This Row],[Miesiąc]],3)=0,"Koniec","Środek"))</f>
        <v>Środek</v>
      </c>
      <c r="G15" s="4">
        <v>0.11900000000000001</v>
      </c>
    </row>
    <row r="16" spans="1:7">
      <c r="A16">
        <v>303</v>
      </c>
      <c r="B16">
        <v>15</v>
      </c>
      <c r="C16" s="3">
        <v>2015</v>
      </c>
      <c r="D16" s="3">
        <v>3</v>
      </c>
      <c r="E16" s="3">
        <f>IF(Tabela1[[#This Row],[Miesiąc]]&lt;=3,1,IF(Tabela1[[#This Row],[Miesiąc]]&lt;=6,2,IF(Tabela1[[#This Row],[Miesiąc]]&lt;=9,3,4)))</f>
        <v>1</v>
      </c>
      <c r="F16" s="3" t="str">
        <f>IF(MOD(Tabela1[[#This Row],[Miesiąc]],3)=1,"Początek",IF(MOD(Tabela1[[#This Row],[Miesiąc]],3)=0,"Koniec","Środek"))</f>
        <v>Koniec</v>
      </c>
      <c r="G16" s="4">
        <v>0.115</v>
      </c>
    </row>
    <row r="17" spans="1:7">
      <c r="A17">
        <v>304</v>
      </c>
      <c r="B17">
        <v>16</v>
      </c>
      <c r="C17" s="3">
        <v>2015</v>
      </c>
      <c r="D17" s="3">
        <v>4</v>
      </c>
      <c r="E17" s="3">
        <f>IF(Tabela1[[#This Row],[Miesiąc]]&lt;=3,1,IF(Tabela1[[#This Row],[Miesiąc]]&lt;=6,2,IF(Tabela1[[#This Row],[Miesiąc]]&lt;=9,3,4)))</f>
        <v>2</v>
      </c>
      <c r="F17" s="3" t="str">
        <f>IF(MOD(Tabela1[[#This Row],[Miesiąc]],3)=1,"Początek",IF(MOD(Tabela1[[#This Row],[Miesiąc]],3)=0,"Koniec","Środek"))</f>
        <v>Początek</v>
      </c>
      <c r="G17" s="4">
        <v>0.111</v>
      </c>
    </row>
    <row r="18" spans="1:7">
      <c r="A18">
        <v>305</v>
      </c>
      <c r="B18">
        <v>17</v>
      </c>
      <c r="C18" s="3">
        <v>2015</v>
      </c>
      <c r="D18" s="3">
        <v>5</v>
      </c>
      <c r="E18" s="3">
        <f>IF(Tabela1[[#This Row],[Miesiąc]]&lt;=3,1,IF(Tabela1[[#This Row],[Miesiąc]]&lt;=6,2,IF(Tabela1[[#This Row],[Miesiąc]]&lt;=9,3,4)))</f>
        <v>2</v>
      </c>
      <c r="F18" s="3" t="str">
        <f>IF(MOD(Tabela1[[#This Row],[Miesiąc]],3)=1,"Początek",IF(MOD(Tabela1[[#This Row],[Miesiąc]],3)=0,"Koniec","Środek"))</f>
        <v>Środek</v>
      </c>
      <c r="G18" s="4">
        <v>0.107</v>
      </c>
    </row>
    <row r="19" spans="1:7">
      <c r="A19">
        <v>306</v>
      </c>
      <c r="B19">
        <v>18</v>
      </c>
      <c r="C19" s="3">
        <v>2015</v>
      </c>
      <c r="D19" s="3">
        <v>6</v>
      </c>
      <c r="E19" s="3">
        <f>IF(Tabela1[[#This Row],[Miesiąc]]&lt;=3,1,IF(Tabela1[[#This Row],[Miesiąc]]&lt;=6,2,IF(Tabela1[[#This Row],[Miesiąc]]&lt;=9,3,4)))</f>
        <v>2</v>
      </c>
      <c r="F19" s="3" t="str">
        <f>IF(MOD(Tabela1[[#This Row],[Miesiąc]],3)=1,"Początek",IF(MOD(Tabela1[[#This Row],[Miesiąc]],3)=0,"Koniec","Środek"))</f>
        <v>Koniec</v>
      </c>
      <c r="G19" s="4">
        <v>0.10199999999999999</v>
      </c>
    </row>
    <row r="20" spans="1:7">
      <c r="A20">
        <v>307</v>
      </c>
      <c r="B20">
        <v>19</v>
      </c>
      <c r="C20" s="3">
        <v>2015</v>
      </c>
      <c r="D20" s="3">
        <v>7</v>
      </c>
      <c r="E20" s="3">
        <f>IF(Tabela1[[#This Row],[Miesiąc]]&lt;=3,1,IF(Tabela1[[#This Row],[Miesiąc]]&lt;=6,2,IF(Tabela1[[#This Row],[Miesiąc]]&lt;=9,3,4)))</f>
        <v>3</v>
      </c>
      <c r="F20" s="3" t="str">
        <f>IF(MOD(Tabela1[[#This Row],[Miesiąc]],3)=1,"Początek",IF(MOD(Tabela1[[#This Row],[Miesiąc]],3)=0,"Koniec","Środek"))</f>
        <v>Początek</v>
      </c>
      <c r="G20" s="4">
        <v>0.1</v>
      </c>
    </row>
    <row r="21" spans="1:7">
      <c r="A21">
        <v>308</v>
      </c>
      <c r="B21">
        <v>20</v>
      </c>
      <c r="C21" s="3">
        <v>2015</v>
      </c>
      <c r="D21" s="3">
        <v>8</v>
      </c>
      <c r="E21" s="3">
        <f>IF(Tabela1[[#This Row],[Miesiąc]]&lt;=3,1,IF(Tabela1[[#This Row],[Miesiąc]]&lt;=6,2,IF(Tabela1[[#This Row],[Miesiąc]]&lt;=9,3,4)))</f>
        <v>3</v>
      </c>
      <c r="F21" s="3" t="str">
        <f>IF(MOD(Tabela1[[#This Row],[Miesiąc]],3)=1,"Początek",IF(MOD(Tabela1[[#This Row],[Miesiąc]],3)=0,"Koniec","Środek"))</f>
        <v>Środek</v>
      </c>
      <c r="G21" s="4">
        <v>9.9000000000000005E-2</v>
      </c>
    </row>
    <row r="22" spans="1:7">
      <c r="A22">
        <v>309</v>
      </c>
      <c r="B22">
        <v>21</v>
      </c>
      <c r="C22" s="3">
        <v>2015</v>
      </c>
      <c r="D22" s="3">
        <v>9</v>
      </c>
      <c r="E22" s="3">
        <f>IF(Tabela1[[#This Row],[Miesiąc]]&lt;=3,1,IF(Tabela1[[#This Row],[Miesiąc]]&lt;=6,2,IF(Tabela1[[#This Row],[Miesiąc]]&lt;=9,3,4)))</f>
        <v>3</v>
      </c>
      <c r="F22" s="3" t="str">
        <f>IF(MOD(Tabela1[[#This Row],[Miesiąc]],3)=1,"Początek",IF(MOD(Tabela1[[#This Row],[Miesiąc]],3)=0,"Koniec","Środek"))</f>
        <v>Koniec</v>
      </c>
      <c r="G22" s="4">
        <v>9.6999999999999989E-2</v>
      </c>
    </row>
    <row r="23" spans="1:7">
      <c r="A23">
        <v>310</v>
      </c>
      <c r="B23">
        <v>22</v>
      </c>
      <c r="C23" s="3">
        <v>2015</v>
      </c>
      <c r="D23" s="3">
        <v>10</v>
      </c>
      <c r="E23" s="3">
        <f>IF(Tabela1[[#This Row],[Miesiąc]]&lt;=3,1,IF(Tabela1[[#This Row],[Miesiąc]]&lt;=6,2,IF(Tabela1[[#This Row],[Miesiąc]]&lt;=9,3,4)))</f>
        <v>4</v>
      </c>
      <c r="F23" s="3" t="str">
        <f>IF(MOD(Tabela1[[#This Row],[Miesiąc]],3)=1,"Początek",IF(MOD(Tabela1[[#This Row],[Miesiąc]],3)=0,"Koniec","Środek"))</f>
        <v>Początek</v>
      </c>
      <c r="G23" s="4">
        <v>9.6000000000000002E-2</v>
      </c>
    </row>
    <row r="24" spans="1:7">
      <c r="A24">
        <v>311</v>
      </c>
      <c r="B24">
        <v>23</v>
      </c>
      <c r="C24" s="3">
        <v>2015</v>
      </c>
      <c r="D24" s="3">
        <v>11</v>
      </c>
      <c r="E24" s="3">
        <f>IF(Tabela1[[#This Row],[Miesiąc]]&lt;=3,1,IF(Tabela1[[#This Row],[Miesiąc]]&lt;=6,2,IF(Tabela1[[#This Row],[Miesiąc]]&lt;=9,3,4)))</f>
        <v>4</v>
      </c>
      <c r="F24" s="3" t="str">
        <f>IF(MOD(Tabela1[[#This Row],[Miesiąc]],3)=1,"Początek",IF(MOD(Tabela1[[#This Row],[Miesiąc]],3)=0,"Koniec","Środek"))</f>
        <v>Środek</v>
      </c>
      <c r="G24" s="4">
        <v>9.6000000000000002E-2</v>
      </c>
    </row>
    <row r="25" spans="1:7">
      <c r="A25">
        <v>312</v>
      </c>
      <c r="B25">
        <v>24</v>
      </c>
      <c r="C25" s="3">
        <v>2015</v>
      </c>
      <c r="D25" s="3">
        <v>12</v>
      </c>
      <c r="E25" s="3">
        <f>IF(Tabela1[[#This Row],[Miesiąc]]&lt;=3,1,IF(Tabela1[[#This Row],[Miesiąc]]&lt;=6,2,IF(Tabela1[[#This Row],[Miesiąc]]&lt;=9,3,4)))</f>
        <v>4</v>
      </c>
      <c r="F25" s="3" t="str">
        <f>IF(MOD(Tabela1[[#This Row],[Miesiąc]],3)=1,"Początek",IF(MOD(Tabela1[[#This Row],[Miesiąc]],3)=0,"Koniec","Środek"))</f>
        <v>Koniec</v>
      </c>
      <c r="G25" s="4">
        <v>9.7000000000000003E-2</v>
      </c>
    </row>
    <row r="26" spans="1:7">
      <c r="A26">
        <v>313</v>
      </c>
      <c r="B26">
        <v>25</v>
      </c>
      <c r="C26" s="1">
        <v>2016</v>
      </c>
      <c r="D26" s="1">
        <v>1</v>
      </c>
      <c r="E26" s="1">
        <f>IF(Tabela1[[#This Row],[Miesiąc]]&lt;=3,1,IF(Tabela1[[#This Row],[Miesiąc]]&lt;=6,2,IF(Tabela1[[#This Row],[Miesiąc]]&lt;=9,3,4)))</f>
        <v>1</v>
      </c>
      <c r="F26" s="1" t="str">
        <f>IF(MOD(Tabela1[[#This Row],[Miesiąc]],3)=1,"Początek",IF(MOD(Tabela1[[#This Row],[Miesiąc]],3)=0,"Koniec","Środek"))</f>
        <v>Początek</v>
      </c>
      <c r="G26" s="2">
        <v>0.10199999999999999</v>
      </c>
    </row>
    <row r="27" spans="1:7">
      <c r="A27">
        <v>314</v>
      </c>
      <c r="B27">
        <v>26</v>
      </c>
      <c r="C27" s="1">
        <v>2016</v>
      </c>
      <c r="D27" s="1">
        <v>2</v>
      </c>
      <c r="E27" s="1">
        <f>IF(Tabela1[[#This Row],[Miesiąc]]&lt;=3,1,IF(Tabela1[[#This Row],[Miesiąc]]&lt;=6,2,IF(Tabela1[[#This Row],[Miesiąc]]&lt;=9,3,4)))</f>
        <v>1</v>
      </c>
      <c r="F27" s="1" t="str">
        <f>IF(MOD(Tabela1[[#This Row],[Miesiąc]],3)=1,"Początek",IF(MOD(Tabela1[[#This Row],[Miesiąc]],3)=0,"Koniec","Środek"))</f>
        <v>Środek</v>
      </c>
      <c r="G27" s="2">
        <v>0.10199999999999999</v>
      </c>
    </row>
    <row r="28" spans="1:7">
      <c r="A28">
        <v>315</v>
      </c>
      <c r="B28">
        <v>27</v>
      </c>
      <c r="C28" s="1">
        <v>2016</v>
      </c>
      <c r="D28" s="1">
        <v>3</v>
      </c>
      <c r="E28" s="1">
        <f>IF(Tabela1[[#This Row],[Miesiąc]]&lt;=3,1,IF(Tabela1[[#This Row],[Miesiąc]]&lt;=6,2,IF(Tabela1[[#This Row],[Miesiąc]]&lt;=9,3,4)))</f>
        <v>1</v>
      </c>
      <c r="F28" s="1" t="str">
        <f>IF(MOD(Tabela1[[#This Row],[Miesiąc]],3)=1,"Początek",IF(MOD(Tabela1[[#This Row],[Miesiąc]],3)=0,"Koniec","Środek"))</f>
        <v>Koniec</v>
      </c>
      <c r="G28" s="2">
        <v>9.9000000000000005E-2</v>
      </c>
    </row>
    <row r="29" spans="1:7">
      <c r="A29">
        <v>316</v>
      </c>
      <c r="B29">
        <v>28</v>
      </c>
      <c r="C29" s="1">
        <v>2016</v>
      </c>
      <c r="D29" s="1">
        <v>4</v>
      </c>
      <c r="E29" s="1">
        <f>IF(Tabela1[[#This Row],[Miesiąc]]&lt;=3,1,IF(Tabela1[[#This Row],[Miesiąc]]&lt;=6,2,IF(Tabela1[[#This Row],[Miesiąc]]&lt;=9,3,4)))</f>
        <v>2</v>
      </c>
      <c r="F29" s="1" t="str">
        <f>IF(MOD(Tabela1[[#This Row],[Miesiąc]],3)=1,"Początek",IF(MOD(Tabela1[[#This Row],[Miesiąc]],3)=0,"Koniec","Środek"))</f>
        <v>Początek</v>
      </c>
      <c r="G29" s="2">
        <v>9.4E-2</v>
      </c>
    </row>
    <row r="30" spans="1:7">
      <c r="A30">
        <v>317</v>
      </c>
      <c r="B30">
        <v>29</v>
      </c>
      <c r="C30" s="1">
        <v>2016</v>
      </c>
      <c r="D30" s="1">
        <v>5</v>
      </c>
      <c r="E30" s="1">
        <f>IF(Tabela1[[#This Row],[Miesiąc]]&lt;=3,1,IF(Tabela1[[#This Row],[Miesiąc]]&lt;=6,2,IF(Tabela1[[#This Row],[Miesiąc]]&lt;=9,3,4)))</f>
        <v>2</v>
      </c>
      <c r="F30" s="1" t="str">
        <f>IF(MOD(Tabela1[[#This Row],[Miesiąc]],3)=1,"Początek",IF(MOD(Tabela1[[#This Row],[Miesiąc]],3)=0,"Koniec","Środek"))</f>
        <v>Środek</v>
      </c>
      <c r="G30" s="2">
        <v>9.0999999999999998E-2</v>
      </c>
    </row>
    <row r="31" spans="1:7">
      <c r="A31">
        <v>318</v>
      </c>
      <c r="B31">
        <v>30</v>
      </c>
      <c r="C31" s="1">
        <v>2016</v>
      </c>
      <c r="D31" s="1">
        <v>6</v>
      </c>
      <c r="E31" s="1">
        <f>IF(Tabela1[[#This Row],[Miesiąc]]&lt;=3,1,IF(Tabela1[[#This Row],[Miesiąc]]&lt;=6,2,IF(Tabela1[[#This Row],[Miesiąc]]&lt;=9,3,4)))</f>
        <v>2</v>
      </c>
      <c r="F31" s="1" t="str">
        <f>IF(MOD(Tabela1[[#This Row],[Miesiąc]],3)=1,"Początek",IF(MOD(Tabela1[[#This Row],[Miesiąc]],3)=0,"Koniec","Środek"))</f>
        <v>Koniec</v>
      </c>
      <c r="G31" s="2">
        <v>8.6999999999999994E-2</v>
      </c>
    </row>
    <row r="32" spans="1:7">
      <c r="A32">
        <v>319</v>
      </c>
      <c r="B32">
        <v>31</v>
      </c>
      <c r="C32" s="1">
        <v>2016</v>
      </c>
      <c r="D32" s="1">
        <v>7</v>
      </c>
      <c r="E32" s="1">
        <f>IF(Tabela1[[#This Row],[Miesiąc]]&lt;=3,1,IF(Tabela1[[#This Row],[Miesiąc]]&lt;=6,2,IF(Tabela1[[#This Row],[Miesiąc]]&lt;=9,3,4)))</f>
        <v>3</v>
      </c>
      <c r="F32" s="1" t="str">
        <f>IF(MOD(Tabela1[[#This Row],[Miesiąc]],3)=1,"Początek",IF(MOD(Tabela1[[#This Row],[Miesiąc]],3)=0,"Koniec","Środek"))</f>
        <v>Początek</v>
      </c>
      <c r="G32" s="2">
        <v>8.5000000000000006E-2</v>
      </c>
    </row>
    <row r="33" spans="1:7">
      <c r="A33">
        <v>320</v>
      </c>
      <c r="B33">
        <v>32</v>
      </c>
      <c r="C33" s="1">
        <v>2016</v>
      </c>
      <c r="D33" s="1">
        <v>8</v>
      </c>
      <c r="E33" s="1">
        <f>IF(Tabela1[[#This Row],[Miesiąc]]&lt;=3,1,IF(Tabela1[[#This Row],[Miesiąc]]&lt;=6,2,IF(Tabela1[[#This Row],[Miesiąc]]&lt;=9,3,4)))</f>
        <v>3</v>
      </c>
      <c r="F33" s="1" t="str">
        <f>IF(MOD(Tabela1[[#This Row],[Miesiąc]],3)=1,"Początek",IF(MOD(Tabela1[[#This Row],[Miesiąc]],3)=0,"Koniec","Środek"))</f>
        <v>Środek</v>
      </c>
      <c r="G33" s="2">
        <v>8.4000000000000005E-2</v>
      </c>
    </row>
    <row r="34" spans="1:7">
      <c r="A34">
        <v>321</v>
      </c>
      <c r="B34">
        <v>33</v>
      </c>
      <c r="C34" s="1">
        <v>2016</v>
      </c>
      <c r="D34" s="1">
        <v>9</v>
      </c>
      <c r="E34" s="1">
        <f>IF(Tabela1[[#This Row],[Miesiąc]]&lt;=3,1,IF(Tabela1[[#This Row],[Miesiąc]]&lt;=6,2,IF(Tabela1[[#This Row],[Miesiąc]]&lt;=9,3,4)))</f>
        <v>3</v>
      </c>
      <c r="F34" s="1" t="str">
        <f>IF(MOD(Tabela1[[#This Row],[Miesiąc]],3)=1,"Początek",IF(MOD(Tabela1[[#This Row],[Miesiąc]],3)=0,"Koniec","Środek"))</f>
        <v>Koniec</v>
      </c>
      <c r="G34" s="2">
        <v>8.3000000000000004E-2</v>
      </c>
    </row>
    <row r="35" spans="1:7">
      <c r="A35">
        <v>322</v>
      </c>
      <c r="B35">
        <v>34</v>
      </c>
      <c r="C35" s="1">
        <v>2016</v>
      </c>
      <c r="D35" s="1">
        <v>10</v>
      </c>
      <c r="E35" s="1">
        <f>IF(Tabela1[[#This Row],[Miesiąc]]&lt;=3,1,IF(Tabela1[[#This Row],[Miesiąc]]&lt;=6,2,IF(Tabela1[[#This Row],[Miesiąc]]&lt;=9,3,4)))</f>
        <v>4</v>
      </c>
      <c r="F35" s="1" t="str">
        <f>IF(MOD(Tabela1[[#This Row],[Miesiąc]],3)=1,"Początek",IF(MOD(Tabela1[[#This Row],[Miesiąc]],3)=0,"Koniec","Środek"))</f>
        <v>Początek</v>
      </c>
      <c r="G35" s="2">
        <v>8.199999999999999E-2</v>
      </c>
    </row>
    <row r="36" spans="1:7">
      <c r="A36">
        <v>323</v>
      </c>
      <c r="B36">
        <v>35</v>
      </c>
      <c r="C36" s="1">
        <v>2016</v>
      </c>
      <c r="D36" s="1">
        <v>11</v>
      </c>
      <c r="E36" s="1">
        <f>IF(Tabela1[[#This Row],[Miesiąc]]&lt;=3,1,IF(Tabela1[[#This Row],[Miesiąc]]&lt;=6,2,IF(Tabela1[[#This Row],[Miesiąc]]&lt;=9,3,4)))</f>
        <v>4</v>
      </c>
      <c r="F36" s="1" t="str">
        <f>IF(MOD(Tabela1[[#This Row],[Miesiąc]],3)=1,"Początek",IF(MOD(Tabela1[[#This Row],[Miesiąc]],3)=0,"Koniec","Środek"))</f>
        <v>Środek</v>
      </c>
      <c r="G36" s="2">
        <v>8.199999999999999E-2</v>
      </c>
    </row>
    <row r="37" spans="1:7">
      <c r="A37">
        <v>324</v>
      </c>
      <c r="B37">
        <v>36</v>
      </c>
      <c r="C37" s="1">
        <v>2016</v>
      </c>
      <c r="D37" s="1">
        <v>12</v>
      </c>
      <c r="E37" s="1">
        <f>IF(Tabela1[[#This Row],[Miesiąc]]&lt;=3,1,IF(Tabela1[[#This Row],[Miesiąc]]&lt;=6,2,IF(Tabela1[[#This Row],[Miesiąc]]&lt;=9,3,4)))</f>
        <v>4</v>
      </c>
      <c r="F37" s="1" t="str">
        <f>IF(MOD(Tabela1[[#This Row],[Miesiąc]],3)=1,"Początek",IF(MOD(Tabela1[[#This Row],[Miesiąc]],3)=0,"Koniec","Środek"))</f>
        <v>Koniec</v>
      </c>
      <c r="G37" s="2">
        <v>8.199999999999999E-2</v>
      </c>
    </row>
    <row r="38" spans="1:7">
      <c r="A38">
        <v>325</v>
      </c>
      <c r="B38">
        <v>37</v>
      </c>
      <c r="C38" s="3">
        <v>2017</v>
      </c>
      <c r="D38" s="3">
        <v>1</v>
      </c>
      <c r="E38" s="3">
        <f>IF(Tabela1[[#This Row],[Miesiąc]]&lt;=3,1,IF(Tabela1[[#This Row],[Miesiąc]]&lt;=6,2,IF(Tabela1[[#This Row],[Miesiąc]]&lt;=9,3,4)))</f>
        <v>1</v>
      </c>
      <c r="F38" s="3" t="str">
        <f>IF(MOD(Tabela1[[#This Row],[Miesiąc]],3)=1,"Początek",IF(MOD(Tabela1[[#This Row],[Miesiąc]],3)=0,"Koniec","Środek"))</f>
        <v>Początek</v>
      </c>
      <c r="G38" s="4">
        <v>8.5000000000000006E-2</v>
      </c>
    </row>
    <row r="39" spans="1:7">
      <c r="A39">
        <v>326</v>
      </c>
      <c r="B39">
        <v>38</v>
      </c>
      <c r="C39" s="3">
        <v>2017</v>
      </c>
      <c r="D39" s="3">
        <v>2</v>
      </c>
      <c r="E39" s="3">
        <f>IF(Tabela1[[#This Row],[Miesiąc]]&lt;=3,1,IF(Tabela1[[#This Row],[Miesiąc]]&lt;=6,2,IF(Tabela1[[#This Row],[Miesiąc]]&lt;=9,3,4)))</f>
        <v>1</v>
      </c>
      <c r="F39" s="3" t="str">
        <f>IF(MOD(Tabela1[[#This Row],[Miesiąc]],3)=1,"Początek",IF(MOD(Tabela1[[#This Row],[Miesiąc]],3)=0,"Koniec","Środek"))</f>
        <v>Środek</v>
      </c>
      <c r="G39" s="4">
        <v>8.4000000000000005E-2</v>
      </c>
    </row>
    <row r="40" spans="1:7">
      <c r="A40">
        <v>327</v>
      </c>
      <c r="B40">
        <v>39</v>
      </c>
      <c r="C40" s="3">
        <v>2017</v>
      </c>
      <c r="D40" s="3">
        <v>3</v>
      </c>
      <c r="E40" s="3">
        <f>IF(Tabela1[[#This Row],[Miesiąc]]&lt;=3,1,IF(Tabela1[[#This Row],[Miesiąc]]&lt;=6,2,IF(Tabela1[[#This Row],[Miesiąc]]&lt;=9,3,4)))</f>
        <v>1</v>
      </c>
      <c r="F40" s="3" t="str">
        <f>IF(MOD(Tabela1[[#This Row],[Miesiąc]],3)=1,"Początek",IF(MOD(Tabela1[[#This Row],[Miesiąc]],3)=0,"Koniec","Środek"))</f>
        <v>Koniec</v>
      </c>
      <c r="G40" s="4">
        <v>0.08</v>
      </c>
    </row>
    <row r="41" spans="1:7">
      <c r="A41">
        <v>328</v>
      </c>
      <c r="B41">
        <v>40</v>
      </c>
      <c r="C41" s="3">
        <v>2017</v>
      </c>
      <c r="D41" s="3">
        <v>4</v>
      </c>
      <c r="E41" s="3">
        <f>IF(Tabela1[[#This Row],[Miesiąc]]&lt;=3,1,IF(Tabela1[[#This Row],[Miesiąc]]&lt;=6,2,IF(Tabela1[[#This Row],[Miesiąc]]&lt;=9,3,4)))</f>
        <v>2</v>
      </c>
      <c r="F41" s="3" t="str">
        <f>IF(MOD(Tabela1[[#This Row],[Miesiąc]],3)=1,"Początek",IF(MOD(Tabela1[[#This Row],[Miesiąc]],3)=0,"Koniec","Środek"))</f>
        <v>Początek</v>
      </c>
      <c r="G41" s="4">
        <v>7.5999999999999998E-2</v>
      </c>
    </row>
    <row r="42" spans="1:7">
      <c r="A42">
        <v>329</v>
      </c>
      <c r="B42">
        <v>41</v>
      </c>
      <c r="C42" s="3">
        <v>2017</v>
      </c>
      <c r="D42" s="3">
        <v>5</v>
      </c>
      <c r="E42" s="3">
        <f>IF(Tabela1[[#This Row],[Miesiąc]]&lt;=3,1,IF(Tabela1[[#This Row],[Miesiąc]]&lt;=6,2,IF(Tabela1[[#This Row],[Miesiąc]]&lt;=9,3,4)))</f>
        <v>2</v>
      </c>
      <c r="F42" s="3" t="str">
        <f>IF(MOD(Tabela1[[#This Row],[Miesiąc]],3)=1,"Początek",IF(MOD(Tabela1[[#This Row],[Miesiąc]],3)=0,"Koniec","Środek"))</f>
        <v>Środek</v>
      </c>
      <c r="G42" s="4">
        <v>7.2999999999999995E-2</v>
      </c>
    </row>
    <row r="43" spans="1:7">
      <c r="A43">
        <v>330</v>
      </c>
      <c r="B43">
        <v>42</v>
      </c>
      <c r="C43" s="3">
        <v>2017</v>
      </c>
      <c r="D43" s="3">
        <v>6</v>
      </c>
      <c r="E43" s="3">
        <f>IF(Tabela1[[#This Row],[Miesiąc]]&lt;=3,1,IF(Tabela1[[#This Row],[Miesiąc]]&lt;=6,2,IF(Tabela1[[#This Row],[Miesiąc]]&lt;=9,3,4)))</f>
        <v>2</v>
      </c>
      <c r="F43" s="3" t="str">
        <f>IF(MOD(Tabela1[[#This Row],[Miesiąc]],3)=1,"Początek",IF(MOD(Tabela1[[#This Row],[Miesiąc]],3)=0,"Koniec","Środek"))</f>
        <v>Koniec</v>
      </c>
      <c r="G43" s="4">
        <v>7.0000000000000007E-2</v>
      </c>
    </row>
    <row r="44" spans="1:7">
      <c r="A44">
        <v>331</v>
      </c>
      <c r="B44">
        <v>43</v>
      </c>
      <c r="C44" s="3">
        <v>2017</v>
      </c>
      <c r="D44" s="3">
        <v>7</v>
      </c>
      <c r="E44" s="3">
        <f>IF(Tabela1[[#This Row],[Miesiąc]]&lt;=3,1,IF(Tabela1[[#This Row],[Miesiąc]]&lt;=6,2,IF(Tabela1[[#This Row],[Miesiąc]]&lt;=9,3,4)))</f>
        <v>3</v>
      </c>
      <c r="F44" s="3" t="str">
        <f>IF(MOD(Tabela1[[#This Row],[Miesiąc]],3)=1,"Początek",IF(MOD(Tabela1[[#This Row],[Miesiąc]],3)=0,"Koniec","Środek"))</f>
        <v>Początek</v>
      </c>
      <c r="G44" s="4">
        <v>7.0000000000000007E-2</v>
      </c>
    </row>
    <row r="45" spans="1:7">
      <c r="A45">
        <v>332</v>
      </c>
      <c r="B45">
        <v>44</v>
      </c>
      <c r="C45" s="3">
        <v>2017</v>
      </c>
      <c r="D45" s="3">
        <v>8</v>
      </c>
      <c r="E45" s="3">
        <f>IF(Tabela1[[#This Row],[Miesiąc]]&lt;=3,1,IF(Tabela1[[#This Row],[Miesiąc]]&lt;=6,2,IF(Tabela1[[#This Row],[Miesiąc]]&lt;=9,3,4)))</f>
        <v>3</v>
      </c>
      <c r="F45" s="3" t="str">
        <f>IF(MOD(Tabela1[[#This Row],[Miesiąc]],3)=1,"Początek",IF(MOD(Tabela1[[#This Row],[Miesiąc]],3)=0,"Koniec","Środek"))</f>
        <v>Środek</v>
      </c>
      <c r="G45" s="4">
        <v>7.0000000000000007E-2</v>
      </c>
    </row>
    <row r="46" spans="1:7">
      <c r="A46">
        <v>333</v>
      </c>
      <c r="B46">
        <v>45</v>
      </c>
      <c r="C46" s="3">
        <v>2017</v>
      </c>
      <c r="D46" s="3">
        <v>9</v>
      </c>
      <c r="E46" s="3">
        <f>IF(Tabela1[[#This Row],[Miesiąc]]&lt;=3,1,IF(Tabela1[[#This Row],[Miesiąc]]&lt;=6,2,IF(Tabela1[[#This Row],[Miesiąc]]&lt;=9,3,4)))</f>
        <v>3</v>
      </c>
      <c r="F46" s="3" t="str">
        <f>IF(MOD(Tabela1[[#This Row],[Miesiąc]],3)=1,"Początek",IF(MOD(Tabela1[[#This Row],[Miesiąc]],3)=0,"Koniec","Środek"))</f>
        <v>Koniec</v>
      </c>
      <c r="G46" s="4">
        <v>6.8000000000000005E-2</v>
      </c>
    </row>
    <row r="47" spans="1:7">
      <c r="A47">
        <v>334</v>
      </c>
      <c r="B47">
        <v>46</v>
      </c>
      <c r="C47" s="3">
        <v>2017</v>
      </c>
      <c r="D47" s="3">
        <v>10</v>
      </c>
      <c r="E47" s="3">
        <f>IF(Tabela1[[#This Row],[Miesiąc]]&lt;=3,1,IF(Tabela1[[#This Row],[Miesiąc]]&lt;=6,2,IF(Tabela1[[#This Row],[Miesiąc]]&lt;=9,3,4)))</f>
        <v>4</v>
      </c>
      <c r="F47" s="3" t="str">
        <f>IF(MOD(Tabela1[[#This Row],[Miesiąc]],3)=1,"Początek",IF(MOD(Tabela1[[#This Row],[Miesiąc]],3)=0,"Koniec","Środek"))</f>
        <v>Początek</v>
      </c>
      <c r="G47" s="4">
        <v>6.6000000000000003E-2</v>
      </c>
    </row>
    <row r="48" spans="1:7">
      <c r="A48">
        <v>335</v>
      </c>
      <c r="B48">
        <v>47</v>
      </c>
      <c r="C48" s="3">
        <v>2017</v>
      </c>
      <c r="D48" s="3">
        <v>11</v>
      </c>
      <c r="E48" s="3">
        <f>IF(Tabela1[[#This Row],[Miesiąc]]&lt;=3,1,IF(Tabela1[[#This Row],[Miesiąc]]&lt;=6,2,IF(Tabela1[[#This Row],[Miesiąc]]&lt;=9,3,4)))</f>
        <v>4</v>
      </c>
      <c r="F48" s="3" t="str">
        <f>IF(MOD(Tabela1[[#This Row],[Miesiąc]],3)=1,"Początek",IF(MOD(Tabela1[[#This Row],[Miesiąc]],3)=0,"Koniec","Środek"))</f>
        <v>Środek</v>
      </c>
      <c r="G48" s="4">
        <v>6.5000000000000002E-2</v>
      </c>
    </row>
    <row r="49" spans="1:7">
      <c r="A49">
        <v>336</v>
      </c>
      <c r="B49">
        <v>48</v>
      </c>
      <c r="C49" s="3">
        <v>2017</v>
      </c>
      <c r="D49" s="3">
        <v>12</v>
      </c>
      <c r="E49" s="3">
        <f>IF(Tabela1[[#This Row],[Miesiąc]]&lt;=3,1,IF(Tabela1[[#This Row],[Miesiąc]]&lt;=6,2,IF(Tabela1[[#This Row],[Miesiąc]]&lt;=9,3,4)))</f>
        <v>4</v>
      </c>
      <c r="F49" s="3" t="str">
        <f>IF(MOD(Tabela1[[#This Row],[Miesiąc]],3)=1,"Początek",IF(MOD(Tabela1[[#This Row],[Miesiąc]],3)=0,"Koniec","Środek"))</f>
        <v>Koniec</v>
      </c>
      <c r="G49" s="4">
        <v>6.6000000000000003E-2</v>
      </c>
    </row>
    <row r="50" spans="1:7">
      <c r="A50">
        <v>337</v>
      </c>
      <c r="B50">
        <v>49</v>
      </c>
      <c r="C50" s="1">
        <v>2018</v>
      </c>
      <c r="D50" s="1">
        <v>1</v>
      </c>
      <c r="E50" s="1">
        <f>IF(Tabela1[[#This Row],[Miesiąc]]&lt;=3,1,IF(Tabela1[[#This Row],[Miesiąc]]&lt;=6,2,IF(Tabela1[[#This Row],[Miesiąc]]&lt;=9,3,4)))</f>
        <v>1</v>
      </c>
      <c r="F50" s="1" t="str">
        <f>IF(MOD(Tabela1[[#This Row],[Miesiąc]],3)=1,"Początek",IF(MOD(Tabela1[[#This Row],[Miesiąc]],3)=0,"Koniec","Środek"))</f>
        <v>Początek</v>
      </c>
      <c r="G50" s="2">
        <v>6.8000000000000005E-2</v>
      </c>
    </row>
    <row r="51" spans="1:7">
      <c r="A51">
        <v>338</v>
      </c>
      <c r="B51">
        <v>50</v>
      </c>
      <c r="C51" s="1">
        <v>2018</v>
      </c>
      <c r="D51" s="1">
        <v>2</v>
      </c>
      <c r="E51" s="1">
        <f>IF(Tabela1[[#This Row],[Miesiąc]]&lt;=3,1,IF(Tabela1[[#This Row],[Miesiąc]]&lt;=6,2,IF(Tabela1[[#This Row],[Miesiąc]]&lt;=9,3,4)))</f>
        <v>1</v>
      </c>
      <c r="F51" s="1" t="str">
        <f>IF(MOD(Tabela1[[#This Row],[Miesiąc]],3)=1,"Początek",IF(MOD(Tabela1[[#This Row],[Miesiąc]],3)=0,"Koniec","Środek"))</f>
        <v>Środek</v>
      </c>
      <c r="G51" s="2">
        <v>6.8000000000000005E-2</v>
      </c>
    </row>
    <row r="52" spans="1:7">
      <c r="A52">
        <v>339</v>
      </c>
      <c r="B52">
        <v>51</v>
      </c>
      <c r="C52" s="1">
        <v>2018</v>
      </c>
      <c r="D52" s="1">
        <v>3</v>
      </c>
      <c r="E52" s="1">
        <f>IF(Tabela1[[#This Row],[Miesiąc]]&lt;=3,1,IF(Tabela1[[#This Row],[Miesiąc]]&lt;=6,2,IF(Tabela1[[#This Row],[Miesiąc]]&lt;=9,3,4)))</f>
        <v>1</v>
      </c>
      <c r="F52" s="1" t="str">
        <f>IF(MOD(Tabela1[[#This Row],[Miesiąc]],3)=1,"Początek",IF(MOD(Tabela1[[#This Row],[Miesiąc]],3)=0,"Koniec","Środek"))</f>
        <v>Koniec</v>
      </c>
      <c r="G52" s="2">
        <v>6.6000000000000003E-2</v>
      </c>
    </row>
    <row r="53" spans="1:7">
      <c r="A53">
        <v>340</v>
      </c>
      <c r="B53">
        <v>52</v>
      </c>
      <c r="C53" s="1">
        <v>2018</v>
      </c>
      <c r="D53" s="1">
        <v>4</v>
      </c>
      <c r="E53" s="1">
        <f>IF(Tabela1[[#This Row],[Miesiąc]]&lt;=3,1,IF(Tabela1[[#This Row],[Miesiąc]]&lt;=6,2,IF(Tabela1[[#This Row],[Miesiąc]]&lt;=9,3,4)))</f>
        <v>2</v>
      </c>
      <c r="F53" s="1" t="str">
        <f>IF(MOD(Tabela1[[#This Row],[Miesiąc]],3)=1,"Początek",IF(MOD(Tabela1[[#This Row],[Miesiąc]],3)=0,"Koniec","Środek"))</f>
        <v>Początek</v>
      </c>
      <c r="G53" s="2">
        <v>6.3E-2</v>
      </c>
    </row>
    <row r="54" spans="1:7">
      <c r="A54">
        <v>341</v>
      </c>
      <c r="B54">
        <v>53</v>
      </c>
      <c r="C54" s="1">
        <v>2018</v>
      </c>
      <c r="D54" s="1">
        <v>5</v>
      </c>
      <c r="E54" s="1">
        <f>IF(Tabela1[[#This Row],[Miesiąc]]&lt;=3,1,IF(Tabela1[[#This Row],[Miesiąc]]&lt;=6,2,IF(Tabela1[[#This Row],[Miesiąc]]&lt;=9,3,4)))</f>
        <v>2</v>
      </c>
      <c r="F54" s="1" t="str">
        <f>IF(MOD(Tabela1[[#This Row],[Miesiąc]],3)=1,"Początek",IF(MOD(Tabela1[[#This Row],[Miesiąc]],3)=0,"Koniec","Środek"))</f>
        <v>Środek</v>
      </c>
      <c r="G54" s="2">
        <v>6.0999999999999999E-2</v>
      </c>
    </row>
    <row r="55" spans="1:7">
      <c r="A55">
        <v>342</v>
      </c>
      <c r="B55">
        <v>54</v>
      </c>
      <c r="C55" s="1">
        <v>2018</v>
      </c>
      <c r="D55" s="1">
        <v>6</v>
      </c>
      <c r="E55" s="1">
        <f>IF(Tabela1[[#This Row],[Miesiąc]]&lt;=3,1,IF(Tabela1[[#This Row],[Miesiąc]]&lt;=6,2,IF(Tabela1[[#This Row],[Miesiąc]]&lt;=9,3,4)))</f>
        <v>2</v>
      </c>
      <c r="F55" s="1" t="str">
        <f>IF(MOD(Tabela1[[#This Row],[Miesiąc]],3)=1,"Początek",IF(MOD(Tabela1[[#This Row],[Miesiąc]],3)=0,"Koniec","Środek"))</f>
        <v>Koniec</v>
      </c>
      <c r="G55" s="2">
        <v>5.7999999999999996E-2</v>
      </c>
    </row>
    <row r="56" spans="1:7">
      <c r="A56">
        <v>343</v>
      </c>
      <c r="B56">
        <v>55</v>
      </c>
      <c r="C56" s="1">
        <v>2018</v>
      </c>
      <c r="D56" s="1">
        <v>7</v>
      </c>
      <c r="E56" s="1">
        <f>IF(Tabela1[[#This Row],[Miesiąc]]&lt;=3,1,IF(Tabela1[[#This Row],[Miesiąc]]&lt;=6,2,IF(Tabela1[[#This Row],[Miesiąc]]&lt;=9,3,4)))</f>
        <v>3</v>
      </c>
      <c r="F56" s="1" t="str">
        <f>IF(MOD(Tabela1[[#This Row],[Miesiąc]],3)=1,"Początek",IF(MOD(Tabela1[[#This Row],[Miesiąc]],3)=0,"Koniec","Środek"))</f>
        <v>Początek</v>
      </c>
      <c r="G56" s="2">
        <v>5.7999999999999996E-2</v>
      </c>
    </row>
    <row r="57" spans="1:7">
      <c r="A57">
        <v>344</v>
      </c>
      <c r="B57">
        <v>56</v>
      </c>
      <c r="C57" s="1">
        <v>2018</v>
      </c>
      <c r="D57" s="1">
        <v>8</v>
      </c>
      <c r="E57" s="1">
        <f>IF(Tabela1[[#This Row],[Miesiąc]]&lt;=3,1,IF(Tabela1[[#This Row],[Miesiąc]]&lt;=6,2,IF(Tabela1[[#This Row],[Miesiąc]]&lt;=9,3,4)))</f>
        <v>3</v>
      </c>
      <c r="F57" s="1" t="str">
        <f>IF(MOD(Tabela1[[#This Row],[Miesiąc]],3)=1,"Początek",IF(MOD(Tabela1[[#This Row],[Miesiąc]],3)=0,"Koniec","Środek"))</f>
        <v>Środek</v>
      </c>
      <c r="G57" s="2">
        <v>5.7999999999999996E-2</v>
      </c>
    </row>
    <row r="58" spans="1:7">
      <c r="A58">
        <v>345</v>
      </c>
      <c r="B58">
        <v>57</v>
      </c>
      <c r="C58" s="1">
        <v>2018</v>
      </c>
      <c r="D58" s="1">
        <v>9</v>
      </c>
      <c r="E58" s="1">
        <f>IF(Tabela1[[#This Row],[Miesiąc]]&lt;=3,1,IF(Tabela1[[#This Row],[Miesiąc]]&lt;=6,2,IF(Tabela1[[#This Row],[Miesiąc]]&lt;=9,3,4)))</f>
        <v>3</v>
      </c>
      <c r="F58" s="1" t="str">
        <f>IF(MOD(Tabela1[[#This Row],[Miesiąc]],3)=1,"Początek",IF(MOD(Tabela1[[#This Row],[Miesiąc]],3)=0,"Koniec","Środek"))</f>
        <v>Koniec</v>
      </c>
      <c r="G58" s="2">
        <v>5.7000000000000002E-2</v>
      </c>
    </row>
    <row r="59" spans="1:7">
      <c r="A59">
        <v>346</v>
      </c>
      <c r="B59">
        <v>58</v>
      </c>
      <c r="C59" s="1">
        <v>2018</v>
      </c>
      <c r="D59" s="1">
        <v>10</v>
      </c>
      <c r="E59" s="1">
        <f>IF(Tabela1[[#This Row],[Miesiąc]]&lt;=3,1,IF(Tabela1[[#This Row],[Miesiąc]]&lt;=6,2,IF(Tabela1[[#This Row],[Miesiąc]]&lt;=9,3,4)))</f>
        <v>4</v>
      </c>
      <c r="F59" s="1" t="str">
        <f>IF(MOD(Tabela1[[#This Row],[Miesiąc]],3)=1,"Początek",IF(MOD(Tabela1[[#This Row],[Miesiąc]],3)=0,"Koniec","Środek"))</f>
        <v>Początek</v>
      </c>
      <c r="G59" s="2">
        <v>5.7000000000000002E-2</v>
      </c>
    </row>
    <row r="60" spans="1:7">
      <c r="A60">
        <v>347</v>
      </c>
      <c r="B60">
        <v>59</v>
      </c>
      <c r="C60" s="1">
        <v>2018</v>
      </c>
      <c r="D60" s="1">
        <v>11</v>
      </c>
      <c r="E60" s="1">
        <f>IF(Tabela1[[#This Row],[Miesiąc]]&lt;=3,1,IF(Tabela1[[#This Row],[Miesiąc]]&lt;=6,2,IF(Tabela1[[#This Row],[Miesiąc]]&lt;=9,3,4)))</f>
        <v>4</v>
      </c>
      <c r="F60" s="1" t="str">
        <f>IF(MOD(Tabela1[[#This Row],[Miesiąc]],3)=1,"Początek",IF(MOD(Tabela1[[#This Row],[Miesiąc]],3)=0,"Koniec","Środek"))</f>
        <v>Środek</v>
      </c>
      <c r="G60" s="2">
        <v>5.7000000000000002E-2</v>
      </c>
    </row>
    <row r="61" spans="1:7">
      <c r="A61">
        <v>348</v>
      </c>
      <c r="B61">
        <v>60</v>
      </c>
      <c r="C61" s="1">
        <v>2018</v>
      </c>
      <c r="D61" s="1">
        <v>12</v>
      </c>
      <c r="E61" s="1">
        <f>IF(Tabela1[[#This Row],[Miesiąc]]&lt;=3,1,IF(Tabela1[[#This Row],[Miesiąc]]&lt;=6,2,IF(Tabela1[[#This Row],[Miesiąc]]&lt;=9,3,4)))</f>
        <v>4</v>
      </c>
      <c r="F61" s="1" t="str">
        <f>IF(MOD(Tabela1[[#This Row],[Miesiąc]],3)=1,"Początek",IF(MOD(Tabela1[[#This Row],[Miesiąc]],3)=0,"Koniec","Środek"))</f>
        <v>Koniec</v>
      </c>
      <c r="G61" s="2">
        <v>5.7999999999999996E-2</v>
      </c>
    </row>
    <row r="62" spans="1:7">
      <c r="A62">
        <v>349</v>
      </c>
      <c r="B62">
        <v>61</v>
      </c>
      <c r="C62" s="3">
        <v>2019</v>
      </c>
      <c r="D62" s="3">
        <v>1</v>
      </c>
      <c r="E62" s="3">
        <f>IF(Tabela1[[#This Row],[Miesiąc]]&lt;=3,1,IF(Tabela1[[#This Row],[Miesiąc]]&lt;=6,2,IF(Tabela1[[#This Row],[Miesiąc]]&lt;=9,3,4)))</f>
        <v>1</v>
      </c>
      <c r="F62" s="3" t="str">
        <f>IF(MOD(Tabela1[[#This Row],[Miesiąc]],3)=1,"Początek",IF(MOD(Tabela1[[#This Row],[Miesiąc]],3)=0,"Koniec","Środek"))</f>
        <v>Początek</v>
      </c>
      <c r="G62" s="4">
        <v>6.0999999999999999E-2</v>
      </c>
    </row>
    <row r="63" spans="1:7">
      <c r="A63">
        <v>350</v>
      </c>
      <c r="B63">
        <v>62</v>
      </c>
      <c r="C63" s="3">
        <v>2019</v>
      </c>
      <c r="D63" s="3">
        <v>2</v>
      </c>
      <c r="E63" s="3">
        <f>IF(Tabela1[[#This Row],[Miesiąc]]&lt;=3,1,IF(Tabela1[[#This Row],[Miesiąc]]&lt;=6,2,IF(Tabela1[[#This Row],[Miesiąc]]&lt;=9,3,4)))</f>
        <v>1</v>
      </c>
      <c r="F63" s="3" t="str">
        <f>IF(MOD(Tabela1[[#This Row],[Miesiąc]],3)=1,"Początek",IF(MOD(Tabela1[[#This Row],[Miesiąc]],3)=0,"Koniec","Środek"))</f>
        <v>Środek</v>
      </c>
      <c r="G63" s="4">
        <v>6.0999999999999999E-2</v>
      </c>
    </row>
    <row r="64" spans="1:7">
      <c r="A64">
        <v>351</v>
      </c>
      <c r="B64">
        <v>63</v>
      </c>
      <c r="C64" s="3">
        <v>2019</v>
      </c>
      <c r="D64" s="3">
        <v>3</v>
      </c>
      <c r="E64" s="3">
        <f>IF(Tabela1[[#This Row],[Miesiąc]]&lt;=3,1,IF(Tabela1[[#This Row],[Miesiąc]]&lt;=6,2,IF(Tabela1[[#This Row],[Miesiąc]]&lt;=9,3,4)))</f>
        <v>1</v>
      </c>
      <c r="F64" s="3" t="str">
        <f>IF(MOD(Tabela1[[#This Row],[Miesiąc]],3)=1,"Początek",IF(MOD(Tabela1[[#This Row],[Miesiąc]],3)=0,"Koniec","Środek"))</f>
        <v>Koniec</v>
      </c>
      <c r="G64" s="4">
        <v>5.9000000000000004E-2</v>
      </c>
    </row>
    <row r="65" spans="1:7">
      <c r="A65">
        <v>352</v>
      </c>
      <c r="B65">
        <v>64</v>
      </c>
      <c r="C65" s="3">
        <v>2019</v>
      </c>
      <c r="D65" s="3">
        <v>4</v>
      </c>
      <c r="E65" s="3">
        <f>IF(Tabela1[[#This Row],[Miesiąc]]&lt;=3,1,IF(Tabela1[[#This Row],[Miesiąc]]&lt;=6,2,IF(Tabela1[[#This Row],[Miesiąc]]&lt;=9,3,4)))</f>
        <v>2</v>
      </c>
      <c r="F65" s="3" t="str">
        <f>IF(MOD(Tabela1[[#This Row],[Miesiąc]],3)=1,"Początek",IF(MOD(Tabela1[[#This Row],[Miesiąc]],3)=0,"Koniec","Środek"))</f>
        <v>Początek</v>
      </c>
      <c r="G65" s="4">
        <v>5.5999999999999994E-2</v>
      </c>
    </row>
    <row r="66" spans="1:7">
      <c r="A66">
        <v>353</v>
      </c>
      <c r="B66">
        <v>65</v>
      </c>
      <c r="C66" s="3">
        <v>2019</v>
      </c>
      <c r="D66" s="3">
        <v>5</v>
      </c>
      <c r="E66" s="3">
        <f>IF(Tabela1[[#This Row],[Miesiąc]]&lt;=3,1,IF(Tabela1[[#This Row],[Miesiąc]]&lt;=6,2,IF(Tabela1[[#This Row],[Miesiąc]]&lt;=9,3,4)))</f>
        <v>2</v>
      </c>
      <c r="F66" s="3" t="str">
        <f>IF(MOD(Tabela1[[#This Row],[Miesiąc]],3)=1,"Początek",IF(MOD(Tabela1[[#This Row],[Miesiąc]],3)=0,"Koniec","Środek"))</f>
        <v>Środek</v>
      </c>
      <c r="G66" s="4">
        <v>5.4000000000000006E-2</v>
      </c>
    </row>
    <row r="67" spans="1:7">
      <c r="A67">
        <v>354</v>
      </c>
      <c r="B67">
        <v>66</v>
      </c>
      <c r="C67" s="3">
        <v>2019</v>
      </c>
      <c r="D67" s="3">
        <v>6</v>
      </c>
      <c r="E67" s="3">
        <f>IF(Tabela1[[#This Row],[Miesiąc]]&lt;=3,1,IF(Tabela1[[#This Row],[Miesiąc]]&lt;=6,2,IF(Tabela1[[#This Row],[Miesiąc]]&lt;=9,3,4)))</f>
        <v>2</v>
      </c>
      <c r="F67" s="3" t="str">
        <f>IF(MOD(Tabela1[[#This Row],[Miesiąc]],3)=1,"Początek",IF(MOD(Tabela1[[#This Row],[Miesiąc]],3)=0,"Koniec","Środek"))</f>
        <v>Koniec</v>
      </c>
      <c r="G67" s="4">
        <v>5.2999999999999999E-2</v>
      </c>
    </row>
    <row r="68" spans="1:7">
      <c r="A68">
        <v>355</v>
      </c>
      <c r="B68">
        <v>67</v>
      </c>
      <c r="C68" s="3">
        <v>2019</v>
      </c>
      <c r="D68" s="3">
        <v>7</v>
      </c>
      <c r="E68" s="3">
        <f>IF(Tabela1[[#This Row],[Miesiąc]]&lt;=3,1,IF(Tabela1[[#This Row],[Miesiąc]]&lt;=6,2,IF(Tabela1[[#This Row],[Miesiąc]]&lt;=9,3,4)))</f>
        <v>3</v>
      </c>
      <c r="F68" s="3" t="str">
        <f>IF(MOD(Tabela1[[#This Row],[Miesiąc]],3)=1,"Początek",IF(MOD(Tabela1[[#This Row],[Miesiąc]],3)=0,"Koniec","Środek"))</f>
        <v>Początek</v>
      </c>
      <c r="G68" s="4">
        <v>5.2000000000000005E-2</v>
      </c>
    </row>
    <row r="69" spans="1:7">
      <c r="A69">
        <v>356</v>
      </c>
      <c r="B69">
        <v>68</v>
      </c>
      <c r="C69" s="3">
        <v>2019</v>
      </c>
      <c r="D69" s="3">
        <v>8</v>
      </c>
      <c r="E69" s="3">
        <f>IF(Tabela1[[#This Row],[Miesiąc]]&lt;=3,1,IF(Tabela1[[#This Row],[Miesiąc]]&lt;=6,2,IF(Tabela1[[#This Row],[Miesiąc]]&lt;=9,3,4)))</f>
        <v>3</v>
      </c>
      <c r="F69" s="3" t="str">
        <f>IF(MOD(Tabela1[[#This Row],[Miesiąc]],3)=1,"Początek",IF(MOD(Tabela1[[#This Row],[Miesiąc]],3)=0,"Koniec","Środek"))</f>
        <v>Środek</v>
      </c>
      <c r="G69" s="4">
        <v>5.2000000000000005E-2</v>
      </c>
    </row>
    <row r="70" spans="1:7">
      <c r="A70">
        <v>357</v>
      </c>
      <c r="B70">
        <v>69</v>
      </c>
      <c r="C70" s="3">
        <v>2019</v>
      </c>
      <c r="D70" s="3">
        <v>9</v>
      </c>
      <c r="E70" s="3">
        <f>IF(Tabela1[[#This Row],[Miesiąc]]&lt;=3,1,IF(Tabela1[[#This Row],[Miesiąc]]&lt;=6,2,IF(Tabela1[[#This Row],[Miesiąc]]&lt;=9,3,4)))</f>
        <v>3</v>
      </c>
      <c r="F70" s="3" t="str">
        <f>IF(MOD(Tabela1[[#This Row],[Miesiąc]],3)=1,"Początek",IF(MOD(Tabela1[[#This Row],[Miesiąc]],3)=0,"Koniec","Środek"))</f>
        <v>Koniec</v>
      </c>
      <c r="G70" s="4">
        <v>5.0999999999999997E-2</v>
      </c>
    </row>
    <row r="71" spans="1:7">
      <c r="A71">
        <v>358</v>
      </c>
      <c r="B71">
        <v>70</v>
      </c>
      <c r="C71" s="3">
        <v>2019</v>
      </c>
      <c r="D71" s="3">
        <v>10</v>
      </c>
      <c r="E71" s="3">
        <f>IF(Tabela1[[#This Row],[Miesiąc]]&lt;=3,1,IF(Tabela1[[#This Row],[Miesiąc]]&lt;=6,2,IF(Tabela1[[#This Row],[Miesiąc]]&lt;=9,3,4)))</f>
        <v>4</v>
      </c>
      <c r="F71" s="3" t="str">
        <f>IF(MOD(Tabela1[[#This Row],[Miesiąc]],3)=1,"Początek",IF(MOD(Tabela1[[#This Row],[Miesiąc]],3)=0,"Koniec","Środek"))</f>
        <v>Początek</v>
      </c>
      <c r="G71" s="4">
        <v>0.05</v>
      </c>
    </row>
    <row r="72" spans="1:7">
      <c r="A72">
        <v>359</v>
      </c>
      <c r="B72">
        <v>71</v>
      </c>
      <c r="C72" s="3">
        <v>2019</v>
      </c>
      <c r="D72" s="3">
        <v>11</v>
      </c>
      <c r="E72" s="3">
        <f>IF(Tabela1[[#This Row],[Miesiąc]]&lt;=3,1,IF(Tabela1[[#This Row],[Miesiąc]]&lt;=6,2,IF(Tabela1[[#This Row],[Miesiąc]]&lt;=9,3,4)))</f>
        <v>4</v>
      </c>
      <c r="F72" s="3" t="str">
        <f>IF(MOD(Tabela1[[#This Row],[Miesiąc]],3)=1,"Początek",IF(MOD(Tabela1[[#This Row],[Miesiąc]],3)=0,"Koniec","Środek"))</f>
        <v>Środek</v>
      </c>
      <c r="G72" s="4">
        <v>5.0999999999999997E-2</v>
      </c>
    </row>
    <row r="73" spans="1:7">
      <c r="A73">
        <v>360</v>
      </c>
      <c r="B73">
        <v>72</v>
      </c>
      <c r="C73" s="3">
        <v>2019</v>
      </c>
      <c r="D73" s="3">
        <v>12</v>
      </c>
      <c r="E73" s="3">
        <f>IF(Tabela1[[#This Row],[Miesiąc]]&lt;=3,1,IF(Tabela1[[#This Row],[Miesiąc]]&lt;=6,2,IF(Tabela1[[#This Row],[Miesiąc]]&lt;=9,3,4)))</f>
        <v>4</v>
      </c>
      <c r="F73" s="3" t="str">
        <f>IF(MOD(Tabela1[[#This Row],[Miesiąc]],3)=1,"Początek",IF(MOD(Tabela1[[#This Row],[Miesiąc]],3)=0,"Koniec","Środek"))</f>
        <v>Koniec</v>
      </c>
      <c r="G73" s="4">
        <v>5.2000000000000005E-2</v>
      </c>
    </row>
    <row r="74" spans="1:7">
      <c r="A74">
        <v>361</v>
      </c>
      <c r="B74">
        <v>73</v>
      </c>
      <c r="C74" s="1">
        <v>2020</v>
      </c>
      <c r="D74" s="1">
        <v>1</v>
      </c>
      <c r="E74" s="1">
        <f>IF(Tabela1[[#This Row],[Miesiąc]]&lt;=3,1,IF(Tabela1[[#This Row],[Miesiąc]]&lt;=6,2,IF(Tabela1[[#This Row],[Miesiąc]]&lt;=9,3,4)))</f>
        <v>1</v>
      </c>
      <c r="F74" s="1" t="str">
        <f>IF(MOD(Tabela1[[#This Row],[Miesiąc]],3)=1,"Początek",IF(MOD(Tabela1[[#This Row],[Miesiąc]],3)=0,"Koniec","Środek"))</f>
        <v>Początek</v>
      </c>
      <c r="G74" s="2">
        <v>5.5E-2</v>
      </c>
    </row>
    <row r="75" spans="1:7">
      <c r="A75">
        <v>362</v>
      </c>
      <c r="B75">
        <v>74</v>
      </c>
      <c r="C75" s="1">
        <v>2020</v>
      </c>
      <c r="D75" s="1">
        <v>2</v>
      </c>
      <c r="E75" s="1">
        <f>IF(Tabela1[[#This Row],[Miesiąc]]&lt;=3,1,IF(Tabela1[[#This Row],[Miesiąc]]&lt;=6,2,IF(Tabela1[[#This Row],[Miesiąc]]&lt;=9,3,4)))</f>
        <v>1</v>
      </c>
      <c r="F75" s="1" t="str">
        <f>IF(MOD(Tabela1[[#This Row],[Miesiąc]],3)=1,"Początek",IF(MOD(Tabela1[[#This Row],[Miesiąc]],3)=0,"Koniec","Środek"))</f>
        <v>Środek</v>
      </c>
      <c r="G75" s="2">
        <v>5.5E-2</v>
      </c>
    </row>
    <row r="76" spans="1:7">
      <c r="A76">
        <v>363</v>
      </c>
      <c r="B76">
        <v>75</v>
      </c>
      <c r="C76" s="1">
        <v>2020</v>
      </c>
      <c r="D76" s="1">
        <v>3</v>
      </c>
      <c r="E76" s="1">
        <f>IF(Tabela1[[#This Row],[Miesiąc]]&lt;=3,1,IF(Tabela1[[#This Row],[Miesiąc]]&lt;=6,2,IF(Tabela1[[#This Row],[Miesiąc]]&lt;=9,3,4)))</f>
        <v>1</v>
      </c>
      <c r="F76" s="1" t="str">
        <f>IF(MOD(Tabela1[[#This Row],[Miesiąc]],3)=1,"Początek",IF(MOD(Tabela1[[#This Row],[Miesiąc]],3)=0,"Koniec","Środek"))</f>
        <v>Koniec</v>
      </c>
      <c r="G76" s="2">
        <v>5.4000000000000006E-2</v>
      </c>
    </row>
    <row r="77" spans="1:7">
      <c r="A77">
        <v>364</v>
      </c>
      <c r="B77">
        <v>76</v>
      </c>
      <c r="C77" s="1">
        <v>2020</v>
      </c>
      <c r="D77" s="1">
        <v>4</v>
      </c>
      <c r="E77" s="1">
        <f>IF(Tabela1[[#This Row],[Miesiąc]]&lt;=3,1,IF(Tabela1[[#This Row],[Miesiąc]]&lt;=6,2,IF(Tabela1[[#This Row],[Miesiąc]]&lt;=9,3,4)))</f>
        <v>2</v>
      </c>
      <c r="F77" s="1" t="str">
        <f>IF(MOD(Tabela1[[#This Row],[Miesiąc]],3)=1,"Początek",IF(MOD(Tabela1[[#This Row],[Miesiąc]],3)=0,"Koniec","Środek"))</f>
        <v>Początek</v>
      </c>
      <c r="G77" s="2">
        <v>5.7999999999999996E-2</v>
      </c>
    </row>
    <row r="78" spans="1:7">
      <c r="A78">
        <v>365</v>
      </c>
      <c r="B78">
        <v>77</v>
      </c>
      <c r="C78" s="1">
        <v>2020</v>
      </c>
      <c r="D78" s="1">
        <v>5</v>
      </c>
      <c r="E78" s="1">
        <f>IF(Tabela1[[#This Row],[Miesiąc]]&lt;=3,1,IF(Tabela1[[#This Row],[Miesiąc]]&lt;=6,2,IF(Tabela1[[#This Row],[Miesiąc]]&lt;=9,3,4)))</f>
        <v>2</v>
      </c>
      <c r="F78" s="1" t="str">
        <f>IF(MOD(Tabela1[[#This Row],[Miesiąc]],3)=1,"Początek",IF(MOD(Tabela1[[#This Row],[Miesiąc]],3)=0,"Koniec","Środek"))</f>
        <v>Środek</v>
      </c>
      <c r="G78" s="2">
        <v>0.06</v>
      </c>
    </row>
    <row r="79" spans="1:7">
      <c r="A79">
        <v>366</v>
      </c>
      <c r="B79">
        <v>78</v>
      </c>
      <c r="C79" s="1">
        <v>2020</v>
      </c>
      <c r="D79" s="1">
        <v>6</v>
      </c>
      <c r="E79" s="1">
        <f>IF(Tabela1[[#This Row],[Miesiąc]]&lt;=3,1,IF(Tabela1[[#This Row],[Miesiąc]]&lt;=6,2,IF(Tabela1[[#This Row],[Miesiąc]]&lt;=9,3,4)))</f>
        <v>2</v>
      </c>
      <c r="F79" s="1" t="str">
        <f>IF(MOD(Tabela1[[#This Row],[Miesiąc]],3)=1,"Początek",IF(MOD(Tabela1[[#This Row],[Miesiąc]],3)=0,"Koniec","Środek"))</f>
        <v>Koniec</v>
      </c>
      <c r="G79" s="2">
        <v>6.0999999999999999E-2</v>
      </c>
    </row>
    <row r="80" spans="1:7">
      <c r="A80">
        <v>367</v>
      </c>
      <c r="B80">
        <v>79</v>
      </c>
      <c r="C80" s="1">
        <v>2020</v>
      </c>
      <c r="D80" s="1">
        <v>7</v>
      </c>
      <c r="E80" s="1">
        <f>IF(Tabela1[[#This Row],[Miesiąc]]&lt;=3,1,IF(Tabela1[[#This Row],[Miesiąc]]&lt;=6,2,IF(Tabela1[[#This Row],[Miesiąc]]&lt;=9,3,4)))</f>
        <v>3</v>
      </c>
      <c r="F80" s="1" t="str">
        <f>IF(MOD(Tabela1[[#This Row],[Miesiąc]],3)=1,"Początek",IF(MOD(Tabela1[[#This Row],[Miesiąc]],3)=0,"Koniec","Środek"))</f>
        <v>Początek</v>
      </c>
      <c r="G80" s="2">
        <v>6.0999999999999999E-2</v>
      </c>
    </row>
    <row r="81" spans="1:7">
      <c r="A81">
        <v>368</v>
      </c>
      <c r="B81">
        <v>80</v>
      </c>
      <c r="C81" s="1">
        <v>2020</v>
      </c>
      <c r="D81" s="1">
        <v>8</v>
      </c>
      <c r="E81" s="1">
        <f>IF(Tabela1[[#This Row],[Miesiąc]]&lt;=3,1,IF(Tabela1[[#This Row],[Miesiąc]]&lt;=6,2,IF(Tabela1[[#This Row],[Miesiąc]]&lt;=9,3,4)))</f>
        <v>3</v>
      </c>
      <c r="F81" s="1" t="str">
        <f>IF(MOD(Tabela1[[#This Row],[Miesiąc]],3)=1,"Początek",IF(MOD(Tabela1[[#This Row],[Miesiąc]],3)=0,"Koniec","Środek"))</f>
        <v>Środek</v>
      </c>
      <c r="G81" s="2">
        <v>6.0999999999999999E-2</v>
      </c>
    </row>
    <row r="82" spans="1:7">
      <c r="A82">
        <v>369</v>
      </c>
      <c r="B82">
        <v>81</v>
      </c>
      <c r="C82" s="1">
        <v>2020</v>
      </c>
      <c r="D82" s="1">
        <v>9</v>
      </c>
      <c r="E82" s="1">
        <f>IF(Tabela1[[#This Row],[Miesiąc]]&lt;=3,1,IF(Tabela1[[#This Row],[Miesiąc]]&lt;=6,2,IF(Tabela1[[#This Row],[Miesiąc]]&lt;=9,3,4)))</f>
        <v>3</v>
      </c>
      <c r="F82" s="1" t="str">
        <f>IF(MOD(Tabela1[[#This Row],[Miesiąc]],3)=1,"Początek",IF(MOD(Tabela1[[#This Row],[Miesiąc]],3)=0,"Koniec","Środek"))</f>
        <v>Koniec</v>
      </c>
      <c r="G82" s="2">
        <v>6.0999999999999999E-2</v>
      </c>
    </row>
    <row r="83" spans="1:7">
      <c r="A83">
        <v>370</v>
      </c>
      <c r="B83">
        <v>82</v>
      </c>
      <c r="C83" s="1">
        <v>2020</v>
      </c>
      <c r="D83" s="1">
        <v>10</v>
      </c>
      <c r="E83" s="1">
        <f>IF(Tabela1[[#This Row],[Miesiąc]]&lt;=3,1,IF(Tabela1[[#This Row],[Miesiąc]]&lt;=6,2,IF(Tabela1[[#This Row],[Miesiąc]]&lt;=9,3,4)))</f>
        <v>4</v>
      </c>
      <c r="F83" s="1" t="str">
        <f>IF(MOD(Tabela1[[#This Row],[Miesiąc]],3)=1,"Początek",IF(MOD(Tabela1[[#This Row],[Miesiąc]],3)=0,"Koniec","Środek"))</f>
        <v>Początek</v>
      </c>
      <c r="G83" s="2">
        <v>6.0999999999999999E-2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F086-D6A7-429E-82D8-31A8FFC7F15C}">
  <dimension ref="A1:L89"/>
  <sheetViews>
    <sheetView topLeftCell="D1" zoomScale="82" workbookViewId="0">
      <selection activeCell="I82" sqref="I82"/>
    </sheetView>
  </sheetViews>
  <sheetFormatPr defaultRowHeight="14.5"/>
  <cols>
    <col min="5" max="5" width="19.453125" customWidth="1"/>
    <col min="6" max="6" width="20.54296875" customWidth="1"/>
    <col min="7" max="7" width="13.08984375" customWidth="1"/>
    <col min="8" max="8" width="32.36328125" customWidth="1"/>
    <col min="9" max="9" width="35.54296875" customWidth="1"/>
    <col min="10" max="10" width="31" customWidth="1"/>
    <col min="11" max="11" width="15.6328125" bestFit="1" customWidth="1"/>
    <col min="12" max="12" width="22.54296875" customWidth="1"/>
  </cols>
  <sheetData>
    <row r="1" spans="1:11">
      <c r="A1" s="12" t="s">
        <v>3</v>
      </c>
      <c r="B1" s="12" t="s">
        <v>28</v>
      </c>
      <c r="C1" s="12" t="s">
        <v>13</v>
      </c>
      <c r="D1" s="12" t="s">
        <v>1</v>
      </c>
      <c r="E1" s="12" t="s">
        <v>22</v>
      </c>
      <c r="F1" s="12" t="s">
        <v>29</v>
      </c>
      <c r="G1" s="12" t="s">
        <v>4</v>
      </c>
      <c r="H1" s="12" t="s">
        <v>39</v>
      </c>
      <c r="I1" s="12" t="s">
        <v>40</v>
      </c>
      <c r="J1" s="12" t="s">
        <v>41</v>
      </c>
      <c r="K1" s="12" t="s">
        <v>25</v>
      </c>
    </row>
    <row r="2" spans="1:11">
      <c r="A2">
        <v>289</v>
      </c>
      <c r="B2">
        <v>1</v>
      </c>
      <c r="C2" s="1">
        <v>2014</v>
      </c>
      <c r="D2" s="1">
        <v>1</v>
      </c>
      <c r="E2" s="1">
        <v>1</v>
      </c>
      <c r="F2" s="1" t="s">
        <v>36</v>
      </c>
      <c r="G2" s="10">
        <v>13.900000000000002</v>
      </c>
    </row>
    <row r="3" spans="1:11">
      <c r="A3">
        <v>290</v>
      </c>
      <c r="B3">
        <v>2</v>
      </c>
      <c r="C3" s="1">
        <v>2014</v>
      </c>
      <c r="D3" s="1">
        <v>2</v>
      </c>
      <c r="E3" s="1">
        <v>1</v>
      </c>
      <c r="F3" s="1" t="s">
        <v>37</v>
      </c>
      <c r="G3" s="10">
        <v>13.900000000000002</v>
      </c>
    </row>
    <row r="4" spans="1:11">
      <c r="A4">
        <v>291</v>
      </c>
      <c r="B4">
        <v>3</v>
      </c>
      <c r="C4" s="1">
        <v>2014</v>
      </c>
      <c r="D4" s="1">
        <v>3</v>
      </c>
      <c r="E4" s="1">
        <v>1</v>
      </c>
      <c r="F4" s="1" t="s">
        <v>38</v>
      </c>
      <c r="G4" s="10">
        <v>13.900000000000002</v>
      </c>
    </row>
    <row r="5" spans="1:11">
      <c r="A5">
        <v>292</v>
      </c>
      <c r="B5">
        <v>4</v>
      </c>
      <c r="C5" s="1">
        <v>2014</v>
      </c>
      <c r="D5" s="1">
        <v>4</v>
      </c>
      <c r="E5" s="1">
        <v>2</v>
      </c>
      <c r="F5" s="1" t="s">
        <v>36</v>
      </c>
      <c r="G5" s="10">
        <v>13.5</v>
      </c>
      <c r="H5" s="22">
        <f>G4-G5</f>
        <v>0.40000000000000213</v>
      </c>
      <c r="J5" s="19">
        <f>G2+4*$I$7</f>
        <v>15.766666666666671</v>
      </c>
      <c r="K5" s="19">
        <f>(G5-J5)^2</f>
        <v>5.1377777777777975</v>
      </c>
    </row>
    <row r="6" spans="1:11">
      <c r="A6">
        <v>293</v>
      </c>
      <c r="B6">
        <v>5</v>
      </c>
      <c r="C6" s="1">
        <v>2014</v>
      </c>
      <c r="D6" s="1">
        <v>5</v>
      </c>
      <c r="E6" s="1">
        <v>2</v>
      </c>
      <c r="F6" s="1" t="s">
        <v>37</v>
      </c>
      <c r="G6" s="10">
        <v>13</v>
      </c>
      <c r="H6" s="22">
        <f t="shared" ref="H6:H69" si="0">G5-G6</f>
        <v>0.5</v>
      </c>
      <c r="J6" s="19">
        <f t="shared" ref="J6:J7" si="1">G3+4*$I$7</f>
        <v>15.766666666666671</v>
      </c>
      <c r="K6" s="19">
        <f t="shared" ref="K6:K69" si="2">(G6-J6)^2</f>
        <v>7.6544444444444686</v>
      </c>
    </row>
    <row r="7" spans="1:11">
      <c r="A7">
        <v>294</v>
      </c>
      <c r="B7">
        <v>6</v>
      </c>
      <c r="C7" s="1">
        <v>2014</v>
      </c>
      <c r="D7" s="1">
        <v>6</v>
      </c>
      <c r="E7" s="1">
        <v>2</v>
      </c>
      <c r="F7" s="1" t="s">
        <v>38</v>
      </c>
      <c r="G7" s="10">
        <v>12.5</v>
      </c>
      <c r="H7" s="22">
        <f t="shared" si="0"/>
        <v>0.5</v>
      </c>
      <c r="I7" s="19">
        <f>AVERAGE(H5:H7)</f>
        <v>0.4666666666666674</v>
      </c>
      <c r="J7" s="19">
        <f t="shared" si="1"/>
        <v>15.766666666666671</v>
      </c>
      <c r="K7" s="19">
        <f t="shared" si="2"/>
        <v>10.67111111111114</v>
      </c>
    </row>
    <row r="8" spans="1:11">
      <c r="A8">
        <v>295</v>
      </c>
      <c r="B8">
        <v>7</v>
      </c>
      <c r="C8" s="1">
        <v>2014</v>
      </c>
      <c r="D8" s="1">
        <v>7</v>
      </c>
      <c r="E8" s="1">
        <v>3</v>
      </c>
      <c r="F8" s="1" t="s">
        <v>36</v>
      </c>
      <c r="G8" s="10">
        <v>12</v>
      </c>
      <c r="H8" s="23">
        <f t="shared" si="0"/>
        <v>0.5</v>
      </c>
      <c r="J8" s="19">
        <f>G5+4*$I$10</f>
        <v>14.566666666666665</v>
      </c>
      <c r="K8" s="19">
        <f t="shared" si="2"/>
        <v>6.5877777777777675</v>
      </c>
    </row>
    <row r="9" spans="1:11">
      <c r="A9">
        <v>296</v>
      </c>
      <c r="B9">
        <v>8</v>
      </c>
      <c r="C9" s="1">
        <v>2014</v>
      </c>
      <c r="D9" s="1">
        <v>8</v>
      </c>
      <c r="E9" s="1">
        <v>3</v>
      </c>
      <c r="F9" s="1" t="s">
        <v>37</v>
      </c>
      <c r="G9" s="10">
        <v>11.8</v>
      </c>
      <c r="H9" s="23">
        <f t="shared" si="0"/>
        <v>0.19999999999999929</v>
      </c>
      <c r="J9" s="19">
        <f t="shared" ref="J9:J10" si="3">G6+4*$I$10</f>
        <v>14.066666666666665</v>
      </c>
      <c r="K9" s="19">
        <f t="shared" si="2"/>
        <v>5.1377777777777656</v>
      </c>
    </row>
    <row r="10" spans="1:11">
      <c r="A10">
        <v>297</v>
      </c>
      <c r="B10">
        <v>9</v>
      </c>
      <c r="C10" s="1">
        <v>2014</v>
      </c>
      <c r="D10" s="1">
        <v>9</v>
      </c>
      <c r="E10" s="1">
        <v>3</v>
      </c>
      <c r="F10" s="1" t="s">
        <v>38</v>
      </c>
      <c r="G10" s="10">
        <v>11.700000000000001</v>
      </c>
      <c r="H10" s="23">
        <f t="shared" si="0"/>
        <v>9.9999999999999645E-2</v>
      </c>
      <c r="I10" s="19">
        <f t="shared" ref="I10:I70" si="4">AVERAGE(H8:H10)</f>
        <v>0.26666666666666633</v>
      </c>
      <c r="J10" s="19">
        <f t="shared" si="3"/>
        <v>13.566666666666665</v>
      </c>
      <c r="K10" s="19">
        <f t="shared" si="2"/>
        <v>3.4844444444444331</v>
      </c>
    </row>
    <row r="11" spans="1:11">
      <c r="A11">
        <v>298</v>
      </c>
      <c r="B11">
        <v>10</v>
      </c>
      <c r="C11" s="1">
        <v>2014</v>
      </c>
      <c r="D11" s="1">
        <v>10</v>
      </c>
      <c r="E11" s="1">
        <v>4</v>
      </c>
      <c r="F11" s="1" t="s">
        <v>36</v>
      </c>
      <c r="G11" s="10">
        <v>11.5</v>
      </c>
      <c r="H11" s="22">
        <f t="shared" si="0"/>
        <v>0.20000000000000107</v>
      </c>
      <c r="J11" s="19">
        <f>G8+4*$I$13</f>
        <v>12.4</v>
      </c>
      <c r="K11" s="19">
        <f t="shared" si="2"/>
        <v>0.81000000000000061</v>
      </c>
    </row>
    <row r="12" spans="1:11">
      <c r="A12">
        <v>299</v>
      </c>
      <c r="B12">
        <v>11</v>
      </c>
      <c r="C12" s="1">
        <v>2014</v>
      </c>
      <c r="D12" s="1">
        <v>11</v>
      </c>
      <c r="E12" s="1">
        <v>4</v>
      </c>
      <c r="F12" s="1" t="s">
        <v>37</v>
      </c>
      <c r="G12" s="10">
        <v>11.3</v>
      </c>
      <c r="H12" s="22">
        <f t="shared" si="0"/>
        <v>0.19999999999999929</v>
      </c>
      <c r="J12" s="19">
        <f t="shared" ref="J12:J13" si="5">G9+4*$I$13</f>
        <v>12.200000000000001</v>
      </c>
      <c r="K12" s="19">
        <f t="shared" si="2"/>
        <v>0.81000000000000061</v>
      </c>
    </row>
    <row r="13" spans="1:11">
      <c r="A13">
        <v>300</v>
      </c>
      <c r="B13">
        <v>12</v>
      </c>
      <c r="C13" s="1">
        <v>2014</v>
      </c>
      <c r="D13" s="1">
        <v>12</v>
      </c>
      <c r="E13" s="1">
        <v>4</v>
      </c>
      <c r="F13" s="1" t="s">
        <v>38</v>
      </c>
      <c r="G13" s="10">
        <v>11.4</v>
      </c>
      <c r="H13" s="22">
        <f t="shared" si="0"/>
        <v>-9.9999999999999645E-2</v>
      </c>
      <c r="I13" s="19">
        <f t="shared" si="4"/>
        <v>0.10000000000000024</v>
      </c>
      <c r="J13" s="19">
        <f t="shared" si="5"/>
        <v>12.100000000000001</v>
      </c>
      <c r="K13" s="19">
        <f t="shared" si="2"/>
        <v>0.49000000000000149</v>
      </c>
    </row>
    <row r="14" spans="1:11">
      <c r="A14">
        <v>301</v>
      </c>
      <c r="B14">
        <v>13</v>
      </c>
      <c r="C14" s="3">
        <v>2015</v>
      </c>
      <c r="D14" s="3">
        <v>1</v>
      </c>
      <c r="E14" s="3">
        <v>1</v>
      </c>
      <c r="F14" s="3" t="s">
        <v>36</v>
      </c>
      <c r="G14" s="11">
        <v>11.4</v>
      </c>
      <c r="H14" s="23">
        <f t="shared" si="0"/>
        <v>0</v>
      </c>
      <c r="J14" s="19">
        <f>G11+4*$I$16</f>
        <v>10.833333333333334</v>
      </c>
      <c r="K14" s="19">
        <f t="shared" si="2"/>
        <v>0.32111111111111085</v>
      </c>
    </row>
    <row r="15" spans="1:11">
      <c r="A15">
        <v>302</v>
      </c>
      <c r="B15">
        <v>14</v>
      </c>
      <c r="C15" s="3">
        <v>2015</v>
      </c>
      <c r="D15" s="3">
        <v>2</v>
      </c>
      <c r="E15" s="3">
        <v>1</v>
      </c>
      <c r="F15" s="3" t="s">
        <v>37</v>
      </c>
      <c r="G15" s="11">
        <v>11.9</v>
      </c>
      <c r="H15" s="23">
        <f t="shared" si="0"/>
        <v>-0.5</v>
      </c>
      <c r="J15" s="19">
        <f t="shared" ref="J15:J16" si="6">G12+4*$I$16</f>
        <v>10.633333333333335</v>
      </c>
      <c r="K15" s="19">
        <f t="shared" si="2"/>
        <v>1.6044444444444421</v>
      </c>
    </row>
    <row r="16" spans="1:11">
      <c r="A16">
        <v>303</v>
      </c>
      <c r="B16">
        <v>15</v>
      </c>
      <c r="C16" s="3">
        <v>2015</v>
      </c>
      <c r="D16" s="3">
        <v>3</v>
      </c>
      <c r="E16" s="3">
        <v>1</v>
      </c>
      <c r="F16" s="3" t="s">
        <v>38</v>
      </c>
      <c r="G16" s="11">
        <v>11.9</v>
      </c>
      <c r="H16" s="23">
        <f t="shared" si="0"/>
        <v>0</v>
      </c>
      <c r="I16" s="19">
        <f t="shared" si="4"/>
        <v>-0.16666666666666666</v>
      </c>
      <c r="J16" s="19">
        <f t="shared" si="6"/>
        <v>10.733333333333334</v>
      </c>
      <c r="K16" s="19">
        <f t="shared" si="2"/>
        <v>1.3611111111111098</v>
      </c>
    </row>
    <row r="17" spans="1:11">
      <c r="A17">
        <v>304</v>
      </c>
      <c r="B17">
        <v>16</v>
      </c>
      <c r="C17" s="3">
        <v>2015</v>
      </c>
      <c r="D17" s="3">
        <v>4</v>
      </c>
      <c r="E17" s="3">
        <v>2</v>
      </c>
      <c r="F17" s="3" t="s">
        <v>36</v>
      </c>
      <c r="G17" s="11">
        <v>11.5</v>
      </c>
      <c r="H17" s="22">
        <f t="shared" si="0"/>
        <v>0.40000000000000036</v>
      </c>
      <c r="J17" s="19">
        <f>G14+4*$I$19</f>
        <v>13.000000000000002</v>
      </c>
      <c r="K17" s="19">
        <f t="shared" si="2"/>
        <v>2.2500000000000053</v>
      </c>
    </row>
    <row r="18" spans="1:11">
      <c r="A18">
        <v>305</v>
      </c>
      <c r="B18">
        <v>17</v>
      </c>
      <c r="C18" s="3">
        <v>2015</v>
      </c>
      <c r="D18" s="3">
        <v>5</v>
      </c>
      <c r="E18" s="3">
        <v>2</v>
      </c>
      <c r="F18" s="3" t="s">
        <v>37</v>
      </c>
      <c r="G18" s="11">
        <v>11.1</v>
      </c>
      <c r="H18" s="22">
        <f t="shared" si="0"/>
        <v>0.40000000000000036</v>
      </c>
      <c r="J18" s="19">
        <f t="shared" ref="J18:J19" si="7">G15+4*$I$19</f>
        <v>13.500000000000002</v>
      </c>
      <c r="K18" s="19">
        <f t="shared" si="2"/>
        <v>5.7600000000000104</v>
      </c>
    </row>
    <row r="19" spans="1:11">
      <c r="A19">
        <v>306</v>
      </c>
      <c r="B19">
        <v>18</v>
      </c>
      <c r="C19" s="3">
        <v>2015</v>
      </c>
      <c r="D19" s="3">
        <v>6</v>
      </c>
      <c r="E19" s="3">
        <v>2</v>
      </c>
      <c r="F19" s="3" t="s">
        <v>38</v>
      </c>
      <c r="G19" s="11">
        <v>10.7</v>
      </c>
      <c r="H19" s="22">
        <f t="shared" si="0"/>
        <v>0.40000000000000036</v>
      </c>
      <c r="I19" s="19">
        <f t="shared" si="4"/>
        <v>0.40000000000000036</v>
      </c>
      <c r="J19" s="19">
        <f t="shared" si="7"/>
        <v>13.500000000000002</v>
      </c>
      <c r="K19" s="19">
        <f t="shared" si="2"/>
        <v>7.8400000000000141</v>
      </c>
    </row>
    <row r="20" spans="1:11">
      <c r="A20">
        <v>307</v>
      </c>
      <c r="B20">
        <v>19</v>
      </c>
      <c r="C20" s="3">
        <v>2015</v>
      </c>
      <c r="D20" s="3">
        <v>7</v>
      </c>
      <c r="E20" s="3">
        <v>3</v>
      </c>
      <c r="F20" s="3" t="s">
        <v>36</v>
      </c>
      <c r="G20" s="11">
        <v>10.199999999999999</v>
      </c>
      <c r="H20" s="23">
        <f t="shared" si="0"/>
        <v>0.5</v>
      </c>
      <c r="J20" s="19">
        <f>G17+4*$I$22</f>
        <v>12.566666666666665</v>
      </c>
      <c r="K20" s="19">
        <f t="shared" si="2"/>
        <v>5.6011111111111047</v>
      </c>
    </row>
    <row r="21" spans="1:11">
      <c r="A21">
        <v>308</v>
      </c>
      <c r="B21">
        <v>20</v>
      </c>
      <c r="C21" s="3">
        <v>2015</v>
      </c>
      <c r="D21" s="3">
        <v>8</v>
      </c>
      <c r="E21" s="3">
        <v>3</v>
      </c>
      <c r="F21" s="3" t="s">
        <v>37</v>
      </c>
      <c r="G21" s="11">
        <v>10</v>
      </c>
      <c r="H21" s="23">
        <f t="shared" si="0"/>
        <v>0.19999999999999929</v>
      </c>
      <c r="J21" s="19">
        <f t="shared" ref="J21:J22" si="8">G18+4*$I$22</f>
        <v>12.166666666666664</v>
      </c>
      <c r="K21" s="19">
        <f t="shared" si="2"/>
        <v>4.694444444444434</v>
      </c>
    </row>
    <row r="22" spans="1:11">
      <c r="A22">
        <v>309</v>
      </c>
      <c r="B22">
        <v>21</v>
      </c>
      <c r="C22" s="3">
        <v>2015</v>
      </c>
      <c r="D22" s="3">
        <v>9</v>
      </c>
      <c r="E22" s="3">
        <v>3</v>
      </c>
      <c r="F22" s="3" t="s">
        <v>38</v>
      </c>
      <c r="G22" s="11">
        <v>9.9</v>
      </c>
      <c r="H22" s="23">
        <f t="shared" si="0"/>
        <v>9.9999999999999645E-2</v>
      </c>
      <c r="I22" s="19">
        <f t="shared" si="4"/>
        <v>0.26666666666666633</v>
      </c>
      <c r="J22" s="19">
        <f t="shared" si="8"/>
        <v>11.766666666666664</v>
      </c>
      <c r="K22" s="19">
        <f t="shared" si="2"/>
        <v>3.4844444444444331</v>
      </c>
    </row>
    <row r="23" spans="1:11">
      <c r="A23">
        <v>310</v>
      </c>
      <c r="B23">
        <v>22</v>
      </c>
      <c r="C23" s="3">
        <v>2015</v>
      </c>
      <c r="D23" s="3">
        <v>10</v>
      </c>
      <c r="E23" s="3">
        <v>4</v>
      </c>
      <c r="F23" s="3" t="s">
        <v>36</v>
      </c>
      <c r="G23" s="11">
        <v>9.6999999999999993</v>
      </c>
      <c r="H23" s="22">
        <f t="shared" si="0"/>
        <v>0.20000000000000107</v>
      </c>
      <c r="J23" s="19">
        <f>G20+4*$I$25</f>
        <v>10.6</v>
      </c>
      <c r="K23" s="19">
        <f t="shared" si="2"/>
        <v>0.81000000000000061</v>
      </c>
    </row>
    <row r="24" spans="1:11">
      <c r="A24">
        <v>311</v>
      </c>
      <c r="B24">
        <v>23</v>
      </c>
      <c r="C24" s="3">
        <v>2015</v>
      </c>
      <c r="D24" s="3">
        <v>11</v>
      </c>
      <c r="E24" s="3">
        <v>4</v>
      </c>
      <c r="F24" s="3" t="s">
        <v>37</v>
      </c>
      <c r="G24" s="11">
        <v>9.6</v>
      </c>
      <c r="H24" s="22">
        <f t="shared" si="0"/>
        <v>9.9999999999999645E-2</v>
      </c>
      <c r="J24" s="19">
        <f t="shared" ref="J24:J25" si="9">G21+4*$I$25</f>
        <v>10.4</v>
      </c>
      <c r="K24" s="19">
        <f t="shared" si="2"/>
        <v>0.64000000000000112</v>
      </c>
    </row>
    <row r="25" spans="1:11">
      <c r="A25">
        <v>312</v>
      </c>
      <c r="B25">
        <v>24</v>
      </c>
      <c r="C25" s="3">
        <v>2015</v>
      </c>
      <c r="D25" s="3">
        <v>12</v>
      </c>
      <c r="E25" s="3">
        <v>4</v>
      </c>
      <c r="F25" s="3" t="s">
        <v>38</v>
      </c>
      <c r="G25" s="11">
        <v>9.6</v>
      </c>
      <c r="H25" s="22">
        <f t="shared" si="0"/>
        <v>0</v>
      </c>
      <c r="I25" s="19">
        <f t="shared" si="4"/>
        <v>0.10000000000000024</v>
      </c>
      <c r="J25" s="19">
        <f t="shared" si="9"/>
        <v>10.3</v>
      </c>
      <c r="K25" s="19">
        <f t="shared" si="2"/>
        <v>0.49000000000000149</v>
      </c>
    </row>
    <row r="26" spans="1:11">
      <c r="A26">
        <v>313</v>
      </c>
      <c r="B26">
        <v>25</v>
      </c>
      <c r="C26" s="1">
        <v>2016</v>
      </c>
      <c r="D26" s="1">
        <v>1</v>
      </c>
      <c r="E26" s="1">
        <v>1</v>
      </c>
      <c r="F26" s="1" t="s">
        <v>36</v>
      </c>
      <c r="G26" s="10">
        <v>9.7000000000000011</v>
      </c>
      <c r="H26" s="23">
        <f t="shared" si="0"/>
        <v>-0.10000000000000142</v>
      </c>
      <c r="J26" s="19">
        <f>G23+4*$I$28</f>
        <v>8.9</v>
      </c>
      <c r="K26" s="19">
        <f t="shared" si="2"/>
        <v>0.64000000000000112</v>
      </c>
    </row>
    <row r="27" spans="1:11">
      <c r="A27">
        <v>314</v>
      </c>
      <c r="B27">
        <v>26</v>
      </c>
      <c r="C27" s="1">
        <v>2016</v>
      </c>
      <c r="D27" s="1">
        <v>2</v>
      </c>
      <c r="E27" s="1">
        <v>1</v>
      </c>
      <c r="F27" s="1" t="s">
        <v>37</v>
      </c>
      <c r="G27" s="10">
        <v>10.199999999999999</v>
      </c>
      <c r="H27" s="23">
        <f t="shared" si="0"/>
        <v>-0.49999999999999822</v>
      </c>
      <c r="J27" s="19">
        <f t="shared" ref="J27:J28" si="10">G24+4*$I$28</f>
        <v>8.8000000000000007</v>
      </c>
      <c r="K27" s="19">
        <f t="shared" si="2"/>
        <v>1.959999999999996</v>
      </c>
    </row>
    <row r="28" spans="1:11">
      <c r="A28">
        <v>315</v>
      </c>
      <c r="B28">
        <v>27</v>
      </c>
      <c r="C28" s="1">
        <v>2016</v>
      </c>
      <c r="D28" s="1">
        <v>3</v>
      </c>
      <c r="E28" s="1">
        <v>1</v>
      </c>
      <c r="F28" s="1" t="s">
        <v>38</v>
      </c>
      <c r="G28" s="10">
        <v>10.199999999999999</v>
      </c>
      <c r="H28" s="23">
        <f t="shared" si="0"/>
        <v>0</v>
      </c>
      <c r="I28" s="19">
        <f t="shared" si="4"/>
        <v>-0.19999999999999987</v>
      </c>
      <c r="J28" s="19">
        <f t="shared" si="10"/>
        <v>8.8000000000000007</v>
      </c>
      <c r="K28" s="19">
        <f t="shared" si="2"/>
        <v>1.959999999999996</v>
      </c>
    </row>
    <row r="29" spans="1:11">
      <c r="A29">
        <v>316</v>
      </c>
      <c r="B29">
        <v>28</v>
      </c>
      <c r="C29" s="1">
        <v>2016</v>
      </c>
      <c r="D29" s="1">
        <v>4</v>
      </c>
      <c r="E29" s="1">
        <v>2</v>
      </c>
      <c r="F29" s="1" t="s">
        <v>36</v>
      </c>
      <c r="G29" s="10">
        <v>9.9</v>
      </c>
      <c r="H29" s="22">
        <f t="shared" si="0"/>
        <v>0.29999999999999893</v>
      </c>
      <c r="J29" s="19">
        <f>G26+4*$I$31</f>
        <v>11.166666666666668</v>
      </c>
      <c r="K29" s="19">
        <f t="shared" si="2"/>
        <v>1.6044444444444466</v>
      </c>
    </row>
    <row r="30" spans="1:11">
      <c r="A30">
        <v>317</v>
      </c>
      <c r="B30">
        <v>29</v>
      </c>
      <c r="C30" s="1">
        <v>2016</v>
      </c>
      <c r="D30" s="1">
        <v>5</v>
      </c>
      <c r="E30" s="1">
        <v>2</v>
      </c>
      <c r="F30" s="1" t="s">
        <v>37</v>
      </c>
      <c r="G30" s="10">
        <v>9.4</v>
      </c>
      <c r="H30" s="22">
        <f t="shared" si="0"/>
        <v>0.5</v>
      </c>
      <c r="J30" s="19">
        <f t="shared" ref="J30:J31" si="11">G27+4*$I$31</f>
        <v>11.666666666666666</v>
      </c>
      <c r="K30" s="19">
        <f t="shared" si="2"/>
        <v>5.1377777777777736</v>
      </c>
    </row>
    <row r="31" spans="1:11">
      <c r="A31">
        <v>318</v>
      </c>
      <c r="B31">
        <v>30</v>
      </c>
      <c r="C31" s="1">
        <v>2016</v>
      </c>
      <c r="D31" s="1">
        <v>6</v>
      </c>
      <c r="E31" s="1">
        <v>2</v>
      </c>
      <c r="F31" s="1" t="s">
        <v>38</v>
      </c>
      <c r="G31" s="10">
        <v>9.1</v>
      </c>
      <c r="H31" s="22">
        <f t="shared" si="0"/>
        <v>0.30000000000000071</v>
      </c>
      <c r="I31" s="19">
        <f t="shared" si="4"/>
        <v>0.36666666666666653</v>
      </c>
      <c r="J31" s="19">
        <f t="shared" si="11"/>
        <v>11.666666666666666</v>
      </c>
      <c r="K31" s="19">
        <f t="shared" si="2"/>
        <v>6.5877777777777764</v>
      </c>
    </row>
    <row r="32" spans="1:11">
      <c r="A32">
        <v>319</v>
      </c>
      <c r="B32">
        <v>31</v>
      </c>
      <c r="C32" s="1">
        <v>2016</v>
      </c>
      <c r="D32" s="1">
        <v>7</v>
      </c>
      <c r="E32" s="1">
        <v>3</v>
      </c>
      <c r="F32" s="1" t="s">
        <v>36</v>
      </c>
      <c r="G32" s="10">
        <v>8.6999999999999993</v>
      </c>
      <c r="H32" s="23">
        <f t="shared" si="0"/>
        <v>0.40000000000000036</v>
      </c>
      <c r="J32" s="19">
        <f>G29+4*$I$34</f>
        <v>10.833333333333332</v>
      </c>
      <c r="K32" s="19">
        <f t="shared" si="2"/>
        <v>4.5511111111111093</v>
      </c>
    </row>
    <row r="33" spans="1:11">
      <c r="A33">
        <v>320</v>
      </c>
      <c r="B33">
        <v>32</v>
      </c>
      <c r="C33" s="1">
        <v>2016</v>
      </c>
      <c r="D33" s="1">
        <v>8</v>
      </c>
      <c r="E33" s="1">
        <v>3</v>
      </c>
      <c r="F33" s="1" t="s">
        <v>37</v>
      </c>
      <c r="G33" s="10">
        <v>8.5</v>
      </c>
      <c r="H33" s="23">
        <f t="shared" si="0"/>
        <v>0.19999999999999929</v>
      </c>
      <c r="J33" s="19">
        <f t="shared" ref="J33:J34" si="12">G30+4*$I$34</f>
        <v>10.333333333333332</v>
      </c>
      <c r="K33" s="19">
        <f t="shared" si="2"/>
        <v>3.3611111111111067</v>
      </c>
    </row>
    <row r="34" spans="1:11">
      <c r="A34">
        <v>321</v>
      </c>
      <c r="B34">
        <v>33</v>
      </c>
      <c r="C34" s="1">
        <v>2016</v>
      </c>
      <c r="D34" s="1">
        <v>9</v>
      </c>
      <c r="E34" s="1">
        <v>3</v>
      </c>
      <c r="F34" s="1" t="s">
        <v>38</v>
      </c>
      <c r="G34" s="10">
        <v>8.4</v>
      </c>
      <c r="H34" s="23">
        <f t="shared" si="0"/>
        <v>9.9999999999999645E-2</v>
      </c>
      <c r="I34" s="19">
        <f t="shared" si="4"/>
        <v>0.23333333333333309</v>
      </c>
      <c r="J34" s="19">
        <f t="shared" si="12"/>
        <v>10.033333333333331</v>
      </c>
      <c r="K34" s="19">
        <f t="shared" si="2"/>
        <v>2.6677777777777703</v>
      </c>
    </row>
    <row r="35" spans="1:11">
      <c r="A35">
        <v>322</v>
      </c>
      <c r="B35">
        <v>34</v>
      </c>
      <c r="C35" s="1">
        <v>2016</v>
      </c>
      <c r="D35" s="1">
        <v>10</v>
      </c>
      <c r="E35" s="1">
        <v>4</v>
      </c>
      <c r="F35" s="1" t="s">
        <v>36</v>
      </c>
      <c r="G35" s="10">
        <v>8.3000000000000007</v>
      </c>
      <c r="H35" s="22">
        <f t="shared" si="0"/>
        <v>9.9999999999999645E-2</v>
      </c>
      <c r="J35" s="19">
        <f>G32+4*$I$37</f>
        <v>8.9666666666666668</v>
      </c>
      <c r="K35" s="19">
        <f t="shared" si="2"/>
        <v>0.44444444444444364</v>
      </c>
    </row>
    <row r="36" spans="1:11">
      <c r="A36">
        <v>323</v>
      </c>
      <c r="B36">
        <v>35</v>
      </c>
      <c r="C36" s="1">
        <v>2016</v>
      </c>
      <c r="D36" s="1">
        <v>11</v>
      </c>
      <c r="E36" s="1">
        <v>4</v>
      </c>
      <c r="F36" s="1" t="s">
        <v>37</v>
      </c>
      <c r="G36" s="10">
        <v>8.1999999999999993</v>
      </c>
      <c r="H36" s="22">
        <f t="shared" si="0"/>
        <v>0.10000000000000142</v>
      </c>
      <c r="J36" s="19">
        <f t="shared" ref="J36:J37" si="13">G33+4*$I$37</f>
        <v>8.7666666666666675</v>
      </c>
      <c r="K36" s="19">
        <f t="shared" si="2"/>
        <v>0.32111111111111285</v>
      </c>
    </row>
    <row r="37" spans="1:11">
      <c r="A37">
        <v>324</v>
      </c>
      <c r="B37">
        <v>36</v>
      </c>
      <c r="C37" s="1">
        <v>2016</v>
      </c>
      <c r="D37" s="1">
        <v>12</v>
      </c>
      <c r="E37" s="1">
        <v>4</v>
      </c>
      <c r="F37" s="1" t="s">
        <v>38</v>
      </c>
      <c r="G37" s="10">
        <v>8.1999999999999993</v>
      </c>
      <c r="H37" s="22">
        <f t="shared" si="0"/>
        <v>0</v>
      </c>
      <c r="I37" s="19">
        <f t="shared" si="4"/>
        <v>6.6666666666667027E-2</v>
      </c>
      <c r="J37" s="19">
        <f t="shared" si="13"/>
        <v>8.6666666666666679</v>
      </c>
      <c r="K37" s="19">
        <f t="shared" si="2"/>
        <v>0.21777777777777954</v>
      </c>
    </row>
    <row r="38" spans="1:11">
      <c r="A38">
        <v>325</v>
      </c>
      <c r="B38">
        <v>37</v>
      </c>
      <c r="C38" s="3">
        <v>2017</v>
      </c>
      <c r="D38" s="3">
        <v>1</v>
      </c>
      <c r="E38" s="3">
        <v>1</v>
      </c>
      <c r="F38" s="3" t="s">
        <v>36</v>
      </c>
      <c r="G38" s="11">
        <v>8.1999999999999993</v>
      </c>
      <c r="H38" s="23">
        <f t="shared" si="0"/>
        <v>0</v>
      </c>
      <c r="J38" s="19">
        <f>G35+4*$I$40</f>
        <v>8.0333333333333332</v>
      </c>
      <c r="K38" s="19">
        <f t="shared" si="2"/>
        <v>2.7777777777777582E-2</v>
      </c>
    </row>
    <row r="39" spans="1:11">
      <c r="A39">
        <v>326</v>
      </c>
      <c r="B39">
        <v>38</v>
      </c>
      <c r="C39" s="3">
        <v>2017</v>
      </c>
      <c r="D39" s="3">
        <v>2</v>
      </c>
      <c r="E39" s="3">
        <v>1</v>
      </c>
      <c r="F39" s="3" t="s">
        <v>37</v>
      </c>
      <c r="G39" s="11">
        <v>8.5</v>
      </c>
      <c r="H39" s="23">
        <f t="shared" si="0"/>
        <v>-0.30000000000000071</v>
      </c>
      <c r="J39" s="19">
        <f t="shared" ref="J39:J40" si="14">G36+4*$I$40</f>
        <v>7.9333333333333309</v>
      </c>
      <c r="K39" s="19">
        <f t="shared" si="2"/>
        <v>0.32111111111111384</v>
      </c>
    </row>
    <row r="40" spans="1:11">
      <c r="A40">
        <v>327</v>
      </c>
      <c r="B40">
        <v>39</v>
      </c>
      <c r="C40" s="3">
        <v>2017</v>
      </c>
      <c r="D40" s="3">
        <v>3</v>
      </c>
      <c r="E40" s="3">
        <v>1</v>
      </c>
      <c r="F40" s="3" t="s">
        <v>38</v>
      </c>
      <c r="G40" s="11">
        <v>8.4</v>
      </c>
      <c r="H40" s="23">
        <f t="shared" si="0"/>
        <v>9.9999999999999645E-2</v>
      </c>
      <c r="I40" s="19">
        <f t="shared" si="4"/>
        <v>-6.6666666666667027E-2</v>
      </c>
      <c r="J40" s="19">
        <f t="shared" si="14"/>
        <v>7.9333333333333309</v>
      </c>
      <c r="K40" s="19">
        <f t="shared" si="2"/>
        <v>0.21777777777778037</v>
      </c>
    </row>
    <row r="41" spans="1:11">
      <c r="A41">
        <v>328</v>
      </c>
      <c r="B41">
        <v>40</v>
      </c>
      <c r="C41" s="3">
        <v>2017</v>
      </c>
      <c r="D41" s="3">
        <v>4</v>
      </c>
      <c r="E41" s="3">
        <v>2</v>
      </c>
      <c r="F41" s="3" t="s">
        <v>36</v>
      </c>
      <c r="G41" s="11">
        <v>8</v>
      </c>
      <c r="H41" s="22">
        <f t="shared" si="0"/>
        <v>0.40000000000000036</v>
      </c>
      <c r="J41" s="19">
        <f>G38+4*$I$43</f>
        <v>9.6666666666666661</v>
      </c>
      <c r="K41" s="19">
        <f t="shared" si="2"/>
        <v>2.7777777777777759</v>
      </c>
    </row>
    <row r="42" spans="1:11">
      <c r="A42">
        <v>329</v>
      </c>
      <c r="B42">
        <v>41</v>
      </c>
      <c r="C42" s="3">
        <v>2017</v>
      </c>
      <c r="D42" s="3">
        <v>5</v>
      </c>
      <c r="E42" s="3">
        <v>2</v>
      </c>
      <c r="F42" s="3" t="s">
        <v>37</v>
      </c>
      <c r="G42" s="11">
        <v>7.6</v>
      </c>
      <c r="H42" s="22">
        <f t="shared" si="0"/>
        <v>0.40000000000000036</v>
      </c>
      <c r="J42" s="19">
        <f t="shared" ref="J42:J43" si="15">G39+4*$I$43</f>
        <v>9.9666666666666668</v>
      </c>
      <c r="K42" s="19">
        <f t="shared" si="2"/>
        <v>5.6011111111111136</v>
      </c>
    </row>
    <row r="43" spans="1:11">
      <c r="A43">
        <v>330</v>
      </c>
      <c r="B43">
        <v>42</v>
      </c>
      <c r="C43" s="3">
        <v>2017</v>
      </c>
      <c r="D43" s="3">
        <v>6</v>
      </c>
      <c r="E43" s="3">
        <v>2</v>
      </c>
      <c r="F43" s="3" t="s">
        <v>38</v>
      </c>
      <c r="G43" s="11">
        <v>7.3</v>
      </c>
      <c r="H43" s="22">
        <f t="shared" si="0"/>
        <v>0.29999999999999982</v>
      </c>
      <c r="I43" s="19">
        <f t="shared" si="4"/>
        <v>0.36666666666666686</v>
      </c>
      <c r="J43" s="19">
        <f t="shared" si="15"/>
        <v>9.8666666666666671</v>
      </c>
      <c r="K43" s="19">
        <f t="shared" si="2"/>
        <v>6.5877777777777808</v>
      </c>
    </row>
    <row r="44" spans="1:11">
      <c r="A44">
        <v>331</v>
      </c>
      <c r="B44">
        <v>43</v>
      </c>
      <c r="C44" s="3">
        <v>2017</v>
      </c>
      <c r="D44" s="3">
        <v>7</v>
      </c>
      <c r="E44" s="3">
        <v>3</v>
      </c>
      <c r="F44" s="3" t="s">
        <v>36</v>
      </c>
      <c r="G44" s="11">
        <v>7.0000000000000009</v>
      </c>
      <c r="H44" s="23">
        <f t="shared" si="0"/>
        <v>0.29999999999999893</v>
      </c>
      <c r="J44" s="19">
        <f>G41+4*$I$46</f>
        <v>8.3999999999999986</v>
      </c>
      <c r="K44" s="19">
        <f t="shared" si="2"/>
        <v>1.9599999999999935</v>
      </c>
    </row>
    <row r="45" spans="1:11">
      <c r="A45">
        <v>332</v>
      </c>
      <c r="B45">
        <v>44</v>
      </c>
      <c r="C45" s="3">
        <v>2017</v>
      </c>
      <c r="D45" s="3">
        <v>8</v>
      </c>
      <c r="E45" s="3">
        <v>3</v>
      </c>
      <c r="F45" s="3" t="s">
        <v>37</v>
      </c>
      <c r="G45" s="11">
        <v>7.0000000000000009</v>
      </c>
      <c r="H45" s="23">
        <f t="shared" si="0"/>
        <v>0</v>
      </c>
      <c r="J45" s="19">
        <f t="shared" ref="J45" si="16">G42+4*$I$46</f>
        <v>7.9999999999999982</v>
      </c>
      <c r="K45" s="19">
        <f t="shared" si="2"/>
        <v>0.99999999999999467</v>
      </c>
    </row>
    <row r="46" spans="1:11">
      <c r="A46">
        <v>333</v>
      </c>
      <c r="B46">
        <v>45</v>
      </c>
      <c r="C46" s="3">
        <v>2017</v>
      </c>
      <c r="D46" s="3">
        <v>9</v>
      </c>
      <c r="E46" s="3">
        <v>3</v>
      </c>
      <c r="F46" s="3" t="s">
        <v>38</v>
      </c>
      <c r="G46" s="11">
        <v>7.0000000000000009</v>
      </c>
      <c r="H46" s="23">
        <f t="shared" si="0"/>
        <v>0</v>
      </c>
      <c r="I46" s="19">
        <f t="shared" si="4"/>
        <v>9.9999999999999645E-2</v>
      </c>
      <c r="J46" s="19">
        <f>G43+4*$I$46</f>
        <v>7.6999999999999984</v>
      </c>
      <c r="K46" s="19">
        <f t="shared" si="2"/>
        <v>0.48999999999999649</v>
      </c>
    </row>
    <row r="47" spans="1:11">
      <c r="A47">
        <v>334</v>
      </c>
      <c r="B47">
        <v>46</v>
      </c>
      <c r="C47" s="3">
        <v>2017</v>
      </c>
      <c r="D47" s="3">
        <v>10</v>
      </c>
      <c r="E47" s="3">
        <v>4</v>
      </c>
      <c r="F47" s="3" t="s">
        <v>36</v>
      </c>
      <c r="G47" s="11">
        <v>6.8000000000000007</v>
      </c>
      <c r="H47" s="22">
        <f t="shared" si="0"/>
        <v>0.20000000000000018</v>
      </c>
      <c r="J47" s="19">
        <f>G44+4*$I$49</f>
        <v>7.6666666666666687</v>
      </c>
      <c r="K47" s="19">
        <f t="shared" si="2"/>
        <v>0.75111111111111351</v>
      </c>
    </row>
    <row r="48" spans="1:11">
      <c r="A48">
        <v>335</v>
      </c>
      <c r="B48">
        <v>47</v>
      </c>
      <c r="C48" s="3">
        <v>2017</v>
      </c>
      <c r="D48" s="3">
        <v>11</v>
      </c>
      <c r="E48" s="3">
        <v>4</v>
      </c>
      <c r="F48" s="3" t="s">
        <v>37</v>
      </c>
      <c r="G48" s="11">
        <v>6.6000000000000005</v>
      </c>
      <c r="H48" s="22">
        <f t="shared" si="0"/>
        <v>0.20000000000000018</v>
      </c>
      <c r="J48" s="19">
        <f t="shared" ref="J48:J49" si="17">G45+4*$I$49</f>
        <v>7.6666666666666687</v>
      </c>
      <c r="K48" s="19">
        <f t="shared" si="2"/>
        <v>1.1377777777777811</v>
      </c>
    </row>
    <row r="49" spans="1:11">
      <c r="A49">
        <v>336</v>
      </c>
      <c r="B49">
        <v>48</v>
      </c>
      <c r="C49" s="3">
        <v>2017</v>
      </c>
      <c r="D49" s="3">
        <v>12</v>
      </c>
      <c r="E49" s="3">
        <v>4</v>
      </c>
      <c r="F49" s="3" t="s">
        <v>38</v>
      </c>
      <c r="G49" s="11">
        <v>6.5</v>
      </c>
      <c r="H49" s="22">
        <f t="shared" si="0"/>
        <v>0.10000000000000053</v>
      </c>
      <c r="I49" s="19">
        <f t="shared" si="4"/>
        <v>0.16666666666666696</v>
      </c>
      <c r="J49" s="19">
        <f t="shared" si="17"/>
        <v>7.6666666666666687</v>
      </c>
      <c r="K49" s="19">
        <f t="shared" si="2"/>
        <v>1.361111111111116</v>
      </c>
    </row>
    <row r="50" spans="1:11">
      <c r="A50">
        <v>337</v>
      </c>
      <c r="B50">
        <v>49</v>
      </c>
      <c r="C50" s="1">
        <v>2018</v>
      </c>
      <c r="D50" s="1">
        <v>1</v>
      </c>
      <c r="E50" s="1">
        <v>1</v>
      </c>
      <c r="F50" s="1" t="s">
        <v>36</v>
      </c>
      <c r="G50" s="10">
        <v>6.6000000000000005</v>
      </c>
      <c r="H50" s="23">
        <f t="shared" si="0"/>
        <v>-0.10000000000000053</v>
      </c>
      <c r="J50" s="19">
        <f>G47+4*$I$52</f>
        <v>6.3999999999999995</v>
      </c>
      <c r="K50" s="19">
        <f t="shared" si="2"/>
        <v>4.0000000000000424E-2</v>
      </c>
    </row>
    <row r="51" spans="1:11">
      <c r="A51">
        <v>338</v>
      </c>
      <c r="B51">
        <v>50</v>
      </c>
      <c r="C51" s="1">
        <v>2018</v>
      </c>
      <c r="D51" s="1">
        <v>2</v>
      </c>
      <c r="E51" s="1">
        <v>1</v>
      </c>
      <c r="F51" s="1" t="s">
        <v>37</v>
      </c>
      <c r="G51" s="10">
        <v>6.8000000000000007</v>
      </c>
      <c r="H51" s="23">
        <f t="shared" si="0"/>
        <v>-0.20000000000000018</v>
      </c>
      <c r="J51" s="19">
        <f t="shared" ref="J51:J52" si="18">G48+4*$I$52</f>
        <v>6.1999999999999993</v>
      </c>
      <c r="K51" s="19">
        <f t="shared" si="2"/>
        <v>0.36000000000000171</v>
      </c>
    </row>
    <row r="52" spans="1:11">
      <c r="A52">
        <v>339</v>
      </c>
      <c r="B52">
        <v>51</v>
      </c>
      <c r="C52" s="1">
        <v>2018</v>
      </c>
      <c r="D52" s="1">
        <v>3</v>
      </c>
      <c r="E52" s="1">
        <v>1</v>
      </c>
      <c r="F52" s="1" t="s">
        <v>38</v>
      </c>
      <c r="G52" s="10">
        <v>6.8000000000000007</v>
      </c>
      <c r="H52" s="23">
        <f t="shared" si="0"/>
        <v>0</v>
      </c>
      <c r="I52" s="19">
        <f t="shared" si="4"/>
        <v>-0.10000000000000024</v>
      </c>
      <c r="J52" s="19">
        <f t="shared" si="18"/>
        <v>6.0999999999999988</v>
      </c>
      <c r="K52" s="19">
        <f t="shared" si="2"/>
        <v>0.49000000000000271</v>
      </c>
    </row>
    <row r="53" spans="1:11">
      <c r="A53">
        <v>340</v>
      </c>
      <c r="B53">
        <v>52</v>
      </c>
      <c r="C53" s="1">
        <v>2018</v>
      </c>
      <c r="D53" s="1">
        <v>4</v>
      </c>
      <c r="E53" s="1">
        <v>2</v>
      </c>
      <c r="F53" s="1" t="s">
        <v>36</v>
      </c>
      <c r="G53" s="10">
        <v>6.6000000000000005</v>
      </c>
      <c r="H53" s="22">
        <f t="shared" si="0"/>
        <v>0.20000000000000018</v>
      </c>
      <c r="J53" s="19">
        <f>G50+4*$I$55</f>
        <v>7.533333333333335</v>
      </c>
      <c r="K53" s="19">
        <f t="shared" si="2"/>
        <v>0.87111111111111317</v>
      </c>
    </row>
    <row r="54" spans="1:11">
      <c r="A54">
        <v>341</v>
      </c>
      <c r="B54">
        <v>53</v>
      </c>
      <c r="C54" s="1">
        <v>2018</v>
      </c>
      <c r="D54" s="1">
        <v>5</v>
      </c>
      <c r="E54" s="1">
        <v>2</v>
      </c>
      <c r="F54" s="1" t="s">
        <v>37</v>
      </c>
      <c r="G54" s="10">
        <v>6.3</v>
      </c>
      <c r="H54" s="22">
        <f t="shared" si="0"/>
        <v>0.30000000000000071</v>
      </c>
      <c r="J54" s="19">
        <f t="shared" ref="J54:J55" si="19">G51+4*$I$55</f>
        <v>7.7333333333333352</v>
      </c>
      <c r="K54" s="19">
        <f t="shared" si="2"/>
        <v>2.0544444444444503</v>
      </c>
    </row>
    <row r="55" spans="1:11">
      <c r="A55">
        <v>342</v>
      </c>
      <c r="B55">
        <v>54</v>
      </c>
      <c r="C55" s="1">
        <v>2018</v>
      </c>
      <c r="D55" s="1">
        <v>6</v>
      </c>
      <c r="E55" s="1">
        <v>2</v>
      </c>
      <c r="F55" s="1" t="s">
        <v>38</v>
      </c>
      <c r="G55" s="10">
        <v>6.1</v>
      </c>
      <c r="H55" s="22">
        <f t="shared" si="0"/>
        <v>0.20000000000000018</v>
      </c>
      <c r="I55" s="19">
        <f t="shared" si="4"/>
        <v>0.2333333333333337</v>
      </c>
      <c r="J55" s="19">
        <f t="shared" si="19"/>
        <v>7.7333333333333352</v>
      </c>
      <c r="K55" s="19">
        <f t="shared" si="2"/>
        <v>2.6677777777777849</v>
      </c>
    </row>
    <row r="56" spans="1:11">
      <c r="A56">
        <v>343</v>
      </c>
      <c r="B56">
        <v>55</v>
      </c>
      <c r="C56" s="1">
        <v>2018</v>
      </c>
      <c r="D56" s="1">
        <v>7</v>
      </c>
      <c r="E56" s="1">
        <v>3</v>
      </c>
      <c r="F56" s="1" t="s">
        <v>36</v>
      </c>
      <c r="G56" s="10">
        <v>5.8</v>
      </c>
      <c r="H56" s="23">
        <f t="shared" si="0"/>
        <v>0.29999999999999982</v>
      </c>
      <c r="J56" s="19">
        <f>G53+4*$I$58</f>
        <v>7</v>
      </c>
      <c r="K56" s="19">
        <f t="shared" si="2"/>
        <v>1.4400000000000004</v>
      </c>
    </row>
    <row r="57" spans="1:11">
      <c r="A57">
        <v>344</v>
      </c>
      <c r="B57">
        <v>56</v>
      </c>
      <c r="C57" s="1">
        <v>2018</v>
      </c>
      <c r="D57" s="1">
        <v>8</v>
      </c>
      <c r="E57" s="1">
        <v>3</v>
      </c>
      <c r="F57" s="1" t="s">
        <v>37</v>
      </c>
      <c r="G57" s="10">
        <v>5.8</v>
      </c>
      <c r="H57" s="23">
        <f t="shared" si="0"/>
        <v>0</v>
      </c>
      <c r="J57" s="19">
        <f t="shared" ref="J57:J58" si="20">G54+4*$I$58</f>
        <v>6.6999999999999993</v>
      </c>
      <c r="K57" s="19">
        <f t="shared" si="2"/>
        <v>0.80999999999999905</v>
      </c>
    </row>
    <row r="58" spans="1:11">
      <c r="A58">
        <v>345</v>
      </c>
      <c r="B58">
        <v>57</v>
      </c>
      <c r="C58" s="1">
        <v>2018</v>
      </c>
      <c r="D58" s="1">
        <v>9</v>
      </c>
      <c r="E58" s="1">
        <v>3</v>
      </c>
      <c r="F58" s="1" t="s">
        <v>38</v>
      </c>
      <c r="G58" s="10">
        <v>5.8</v>
      </c>
      <c r="H58" s="23">
        <f t="shared" si="0"/>
        <v>0</v>
      </c>
      <c r="I58" s="19">
        <f t="shared" si="4"/>
        <v>9.9999999999999936E-2</v>
      </c>
      <c r="J58" s="19">
        <f t="shared" si="20"/>
        <v>6.4999999999999991</v>
      </c>
      <c r="K58" s="19">
        <f t="shared" si="2"/>
        <v>0.48999999999999899</v>
      </c>
    </row>
    <row r="59" spans="1:11">
      <c r="A59">
        <v>346</v>
      </c>
      <c r="B59">
        <v>58</v>
      </c>
      <c r="C59" s="1">
        <v>2018</v>
      </c>
      <c r="D59" s="1">
        <v>10</v>
      </c>
      <c r="E59" s="1">
        <v>4</v>
      </c>
      <c r="F59" s="1" t="s">
        <v>36</v>
      </c>
      <c r="G59" s="10">
        <v>5.7</v>
      </c>
      <c r="H59" s="22">
        <f t="shared" si="0"/>
        <v>9.9999999999999645E-2</v>
      </c>
      <c r="J59" s="19">
        <f>G56+4*$I$61</f>
        <v>5.9333333333333327</v>
      </c>
      <c r="K59" s="19">
        <f t="shared" si="2"/>
        <v>5.444444444444406E-2</v>
      </c>
    </row>
    <row r="60" spans="1:11">
      <c r="A60">
        <v>347</v>
      </c>
      <c r="B60">
        <v>59</v>
      </c>
      <c r="C60" s="1">
        <v>2018</v>
      </c>
      <c r="D60" s="1">
        <v>11</v>
      </c>
      <c r="E60" s="1">
        <v>4</v>
      </c>
      <c r="F60" s="1" t="s">
        <v>37</v>
      </c>
      <c r="G60" s="10">
        <v>5.7</v>
      </c>
      <c r="H60" s="22">
        <f t="shared" si="0"/>
        <v>0</v>
      </c>
      <c r="J60" s="19">
        <f t="shared" ref="J60:J61" si="21">G57+4*$I$61</f>
        <v>5.9333333333333327</v>
      </c>
      <c r="K60" s="19">
        <f t="shared" si="2"/>
        <v>5.444444444444406E-2</v>
      </c>
    </row>
    <row r="61" spans="1:11">
      <c r="A61">
        <v>348</v>
      </c>
      <c r="B61">
        <v>60</v>
      </c>
      <c r="C61" s="1">
        <v>2018</v>
      </c>
      <c r="D61" s="1">
        <v>12</v>
      </c>
      <c r="E61" s="1">
        <v>4</v>
      </c>
      <c r="F61" s="1" t="s">
        <v>38</v>
      </c>
      <c r="G61" s="10">
        <v>5.7</v>
      </c>
      <c r="H61" s="22">
        <f t="shared" si="0"/>
        <v>0</v>
      </c>
      <c r="I61" s="19">
        <f t="shared" si="4"/>
        <v>3.3333333333333215E-2</v>
      </c>
      <c r="J61" s="19">
        <f t="shared" si="21"/>
        <v>5.9333333333333327</v>
      </c>
      <c r="K61" s="19">
        <f t="shared" si="2"/>
        <v>5.444444444444406E-2</v>
      </c>
    </row>
    <row r="62" spans="1:11">
      <c r="A62">
        <v>349</v>
      </c>
      <c r="B62">
        <v>61</v>
      </c>
      <c r="C62" s="3">
        <v>2019</v>
      </c>
      <c r="D62" s="3">
        <v>1</v>
      </c>
      <c r="E62" s="3">
        <v>1</v>
      </c>
      <c r="F62" s="3" t="s">
        <v>36</v>
      </c>
      <c r="G62" s="11">
        <v>5.8</v>
      </c>
      <c r="H62" s="23">
        <f t="shared" si="0"/>
        <v>-9.9999999999999645E-2</v>
      </c>
      <c r="J62" s="19">
        <f>G59+4*$I$64</f>
        <v>5.1666666666666679</v>
      </c>
      <c r="K62" s="19">
        <f t="shared" si="2"/>
        <v>0.40111111111110936</v>
      </c>
    </row>
    <row r="63" spans="1:11">
      <c r="A63">
        <v>350</v>
      </c>
      <c r="B63">
        <v>62</v>
      </c>
      <c r="C63" s="3">
        <v>2019</v>
      </c>
      <c r="D63" s="3">
        <v>2</v>
      </c>
      <c r="E63" s="3">
        <v>1</v>
      </c>
      <c r="F63" s="3" t="s">
        <v>37</v>
      </c>
      <c r="G63" s="11">
        <v>6.1</v>
      </c>
      <c r="H63" s="23">
        <f t="shared" si="0"/>
        <v>-0.29999999999999982</v>
      </c>
      <c r="J63" s="19">
        <f t="shared" ref="J63:J64" si="22">G60+4*$I$64</f>
        <v>5.1666666666666679</v>
      </c>
      <c r="K63" s="19">
        <f t="shared" si="2"/>
        <v>0.87111111111110828</v>
      </c>
    </row>
    <row r="64" spans="1:11">
      <c r="A64">
        <v>351</v>
      </c>
      <c r="B64">
        <v>63</v>
      </c>
      <c r="C64" s="3">
        <v>2019</v>
      </c>
      <c r="D64" s="3">
        <v>3</v>
      </c>
      <c r="E64" s="3">
        <v>1</v>
      </c>
      <c r="F64" s="3" t="s">
        <v>38</v>
      </c>
      <c r="G64" s="11">
        <v>6.1</v>
      </c>
      <c r="H64" s="23">
        <f t="shared" si="0"/>
        <v>0</v>
      </c>
      <c r="I64" s="19">
        <f t="shared" si="4"/>
        <v>-0.13333333333333316</v>
      </c>
      <c r="J64" s="19">
        <f t="shared" si="22"/>
        <v>5.1666666666666679</v>
      </c>
      <c r="K64" s="19">
        <f t="shared" si="2"/>
        <v>0.87111111111110828</v>
      </c>
    </row>
    <row r="65" spans="1:11">
      <c r="A65">
        <v>352</v>
      </c>
      <c r="B65">
        <v>64</v>
      </c>
      <c r="C65" s="3">
        <v>2019</v>
      </c>
      <c r="D65" s="3">
        <v>4</v>
      </c>
      <c r="E65" s="3">
        <v>2</v>
      </c>
      <c r="F65" s="3" t="s">
        <v>36</v>
      </c>
      <c r="G65" s="11">
        <v>5.9</v>
      </c>
      <c r="H65" s="22">
        <f t="shared" si="0"/>
        <v>0.19999999999999929</v>
      </c>
      <c r="J65" s="19">
        <f>G62+4*$I$67</f>
        <v>6.7333333333333325</v>
      </c>
      <c r="K65" s="19">
        <f t="shared" si="2"/>
        <v>0.69444444444444242</v>
      </c>
    </row>
    <row r="66" spans="1:11">
      <c r="A66">
        <v>353</v>
      </c>
      <c r="B66">
        <v>65</v>
      </c>
      <c r="C66" s="3">
        <v>2019</v>
      </c>
      <c r="D66" s="3">
        <v>5</v>
      </c>
      <c r="E66" s="3">
        <v>2</v>
      </c>
      <c r="F66" s="3" t="s">
        <v>37</v>
      </c>
      <c r="G66" s="11">
        <v>5.6</v>
      </c>
      <c r="H66" s="22">
        <f t="shared" si="0"/>
        <v>0.30000000000000071</v>
      </c>
      <c r="J66" s="19">
        <f t="shared" ref="J66:J67" si="23">G63+4*$I$67</f>
        <v>7.0333333333333323</v>
      </c>
      <c r="K66" s="19">
        <f t="shared" si="2"/>
        <v>2.0544444444444427</v>
      </c>
    </row>
    <row r="67" spans="1:11">
      <c r="A67">
        <v>354</v>
      </c>
      <c r="B67">
        <v>66</v>
      </c>
      <c r="C67" s="3">
        <v>2019</v>
      </c>
      <c r="D67" s="3">
        <v>6</v>
      </c>
      <c r="E67" s="3">
        <v>2</v>
      </c>
      <c r="F67" s="3" t="s">
        <v>38</v>
      </c>
      <c r="G67" s="11">
        <v>5.4</v>
      </c>
      <c r="H67" s="22">
        <f t="shared" si="0"/>
        <v>0.19999999999999929</v>
      </c>
      <c r="I67" s="19">
        <f t="shared" si="4"/>
        <v>0.23333333333333309</v>
      </c>
      <c r="J67" s="19">
        <f t="shared" si="23"/>
        <v>7.0333333333333323</v>
      </c>
      <c r="K67" s="19">
        <f t="shared" si="2"/>
        <v>2.6677777777777734</v>
      </c>
    </row>
    <row r="68" spans="1:11">
      <c r="A68">
        <v>355</v>
      </c>
      <c r="B68">
        <v>67</v>
      </c>
      <c r="C68" s="3">
        <v>2019</v>
      </c>
      <c r="D68" s="3">
        <v>7</v>
      </c>
      <c r="E68" s="3">
        <v>3</v>
      </c>
      <c r="F68" s="3" t="s">
        <v>36</v>
      </c>
      <c r="G68" s="11">
        <v>5.3</v>
      </c>
      <c r="H68" s="23">
        <f t="shared" si="0"/>
        <v>0.10000000000000053</v>
      </c>
      <c r="J68" s="19">
        <f>G65+4*$I$70</f>
        <v>6.166666666666667</v>
      </c>
      <c r="K68" s="19">
        <f t="shared" si="2"/>
        <v>0.75111111111111195</v>
      </c>
    </row>
    <row r="69" spans="1:11">
      <c r="A69">
        <v>356</v>
      </c>
      <c r="B69">
        <v>68</v>
      </c>
      <c r="C69" s="3">
        <v>2019</v>
      </c>
      <c r="D69" s="3">
        <v>8</v>
      </c>
      <c r="E69" s="3">
        <v>3</v>
      </c>
      <c r="F69" s="3" t="s">
        <v>37</v>
      </c>
      <c r="G69" s="11">
        <v>5.2</v>
      </c>
      <c r="H69" s="23">
        <f t="shared" si="0"/>
        <v>9.9999999999999645E-2</v>
      </c>
      <c r="J69" s="19">
        <f t="shared" ref="J69:J70" si="24">G66+4*$I$70</f>
        <v>5.8666666666666663</v>
      </c>
      <c r="K69" s="19">
        <f t="shared" si="2"/>
        <v>0.44444444444444364</v>
      </c>
    </row>
    <row r="70" spans="1:11">
      <c r="A70">
        <v>357</v>
      </c>
      <c r="B70">
        <v>69</v>
      </c>
      <c r="C70" s="3">
        <v>2019</v>
      </c>
      <c r="D70" s="3">
        <v>9</v>
      </c>
      <c r="E70" s="3">
        <v>3</v>
      </c>
      <c r="F70" s="3" t="s">
        <v>38</v>
      </c>
      <c r="G70" s="11">
        <v>5.2</v>
      </c>
      <c r="H70" s="23">
        <f t="shared" ref="H70:H82" si="25">G69-G70</f>
        <v>0</v>
      </c>
      <c r="I70" s="19">
        <f t="shared" si="4"/>
        <v>6.6666666666666721E-2</v>
      </c>
      <c r="J70" s="19">
        <f t="shared" si="24"/>
        <v>5.666666666666667</v>
      </c>
      <c r="K70" s="19">
        <f t="shared" ref="K70:K82" si="26">(G70-J70)^2</f>
        <v>0.21777777777777788</v>
      </c>
    </row>
    <row r="71" spans="1:11">
      <c r="A71">
        <v>358</v>
      </c>
      <c r="B71">
        <v>70</v>
      </c>
      <c r="C71" s="3">
        <v>2019</v>
      </c>
      <c r="D71" s="3">
        <v>10</v>
      </c>
      <c r="E71" s="3">
        <v>4</v>
      </c>
      <c r="F71" s="3" t="s">
        <v>36</v>
      </c>
      <c r="G71" s="11">
        <v>5.0999999999999996</v>
      </c>
      <c r="H71" s="22">
        <f t="shared" si="25"/>
        <v>0.10000000000000053</v>
      </c>
      <c r="J71" s="19">
        <f>G68+4*$I$73</f>
        <v>5.4333333333333336</v>
      </c>
      <c r="K71" s="19">
        <f t="shared" si="26"/>
        <v>0.11111111111111151</v>
      </c>
    </row>
    <row r="72" spans="1:11">
      <c r="A72">
        <v>359</v>
      </c>
      <c r="B72">
        <v>71</v>
      </c>
      <c r="C72" s="3">
        <v>2019</v>
      </c>
      <c r="D72" s="3">
        <v>11</v>
      </c>
      <c r="E72" s="3">
        <v>4</v>
      </c>
      <c r="F72" s="3" t="s">
        <v>37</v>
      </c>
      <c r="G72" s="11">
        <v>5</v>
      </c>
      <c r="H72" s="22">
        <f t="shared" si="25"/>
        <v>9.9999999999999645E-2</v>
      </c>
      <c r="J72" s="19">
        <f t="shared" ref="J72:J73" si="27">G69+4*$I$73</f>
        <v>5.3333333333333339</v>
      </c>
      <c r="K72" s="19">
        <f t="shared" si="26"/>
        <v>0.11111111111111151</v>
      </c>
    </row>
    <row r="73" spans="1:11">
      <c r="A73">
        <v>360</v>
      </c>
      <c r="B73">
        <v>72</v>
      </c>
      <c r="C73" s="3">
        <v>2019</v>
      </c>
      <c r="D73" s="3">
        <v>12</v>
      </c>
      <c r="E73" s="3">
        <v>4</v>
      </c>
      <c r="F73" s="3" t="s">
        <v>38</v>
      </c>
      <c r="G73" s="11">
        <v>5.0999999999999996</v>
      </c>
      <c r="H73" s="22">
        <f t="shared" si="25"/>
        <v>-9.9999999999999645E-2</v>
      </c>
      <c r="I73" s="19">
        <f t="shared" ref="I73:I79" si="28">AVERAGE(H71:H73)</f>
        <v>3.3333333333333513E-2</v>
      </c>
      <c r="J73" s="19">
        <f t="shared" si="27"/>
        <v>5.3333333333333339</v>
      </c>
      <c r="K73" s="19">
        <f t="shared" si="26"/>
        <v>5.4444444444444885E-2</v>
      </c>
    </row>
    <row r="74" spans="1:11">
      <c r="A74">
        <v>361</v>
      </c>
      <c r="B74">
        <v>73</v>
      </c>
      <c r="C74" s="1">
        <v>2020</v>
      </c>
      <c r="D74" s="1">
        <v>1</v>
      </c>
      <c r="E74" s="1">
        <v>1</v>
      </c>
      <c r="F74" s="1" t="s">
        <v>36</v>
      </c>
      <c r="G74" s="10">
        <v>5.2</v>
      </c>
      <c r="H74" s="23">
        <f t="shared" si="25"/>
        <v>-0.10000000000000053</v>
      </c>
      <c r="J74" s="19">
        <f>G71+4*$I$76</f>
        <v>4.5666666666666655</v>
      </c>
      <c r="K74" s="19">
        <f t="shared" si="26"/>
        <v>0.40111111111111275</v>
      </c>
    </row>
    <row r="75" spans="1:11">
      <c r="A75">
        <v>362</v>
      </c>
      <c r="B75">
        <v>74</v>
      </c>
      <c r="C75" s="1">
        <v>2020</v>
      </c>
      <c r="D75" s="1">
        <v>2</v>
      </c>
      <c r="E75" s="1">
        <v>1</v>
      </c>
      <c r="F75" s="1" t="s">
        <v>37</v>
      </c>
      <c r="G75" s="10">
        <v>5.5</v>
      </c>
      <c r="H75" s="23">
        <f t="shared" si="25"/>
        <v>-0.29999999999999982</v>
      </c>
      <c r="J75" s="19">
        <f t="shared" ref="J75:J76" si="29">G72+4*$I$76</f>
        <v>4.4666666666666659</v>
      </c>
      <c r="K75" s="19">
        <f t="shared" si="26"/>
        <v>1.0677777777777793</v>
      </c>
    </row>
    <row r="76" spans="1:11">
      <c r="A76">
        <v>363</v>
      </c>
      <c r="B76">
        <v>75</v>
      </c>
      <c r="C76" s="1">
        <v>2020</v>
      </c>
      <c r="D76" s="1">
        <v>3</v>
      </c>
      <c r="E76" s="1">
        <v>1</v>
      </c>
      <c r="F76" s="1" t="s">
        <v>38</v>
      </c>
      <c r="G76" s="10">
        <v>5.5</v>
      </c>
      <c r="H76" s="23">
        <f t="shared" si="25"/>
        <v>0</v>
      </c>
      <c r="I76" s="19">
        <f t="shared" si="28"/>
        <v>-0.13333333333333344</v>
      </c>
      <c r="J76" s="19">
        <f t="shared" si="29"/>
        <v>4.5666666666666655</v>
      </c>
      <c r="K76" s="19">
        <f t="shared" si="26"/>
        <v>0.87111111111111317</v>
      </c>
    </row>
    <row r="77" spans="1:11">
      <c r="A77">
        <v>364</v>
      </c>
      <c r="B77">
        <v>76</v>
      </c>
      <c r="C77" s="1">
        <v>2020</v>
      </c>
      <c r="D77" s="1">
        <v>4</v>
      </c>
      <c r="E77" s="1">
        <v>2</v>
      </c>
      <c r="F77" s="1" t="s">
        <v>36</v>
      </c>
      <c r="G77" s="10">
        <v>5.4</v>
      </c>
      <c r="H77" s="22">
        <f t="shared" si="25"/>
        <v>9.9999999999999645E-2</v>
      </c>
      <c r="J77" s="19">
        <f>G74+4*$I$79</f>
        <v>4.5333333333333332</v>
      </c>
      <c r="K77" s="19">
        <f t="shared" si="26"/>
        <v>0.75111111111111195</v>
      </c>
    </row>
    <row r="78" spans="1:11">
      <c r="A78">
        <v>365</v>
      </c>
      <c r="B78">
        <v>77</v>
      </c>
      <c r="C78" s="1">
        <v>2020</v>
      </c>
      <c r="D78" s="1">
        <v>5</v>
      </c>
      <c r="E78" s="1">
        <v>2</v>
      </c>
      <c r="F78" s="1" t="s">
        <v>37</v>
      </c>
      <c r="G78" s="10">
        <v>5.8</v>
      </c>
      <c r="H78" s="22">
        <f t="shared" si="25"/>
        <v>-0.39999999999999947</v>
      </c>
      <c r="J78" s="19">
        <f t="shared" ref="J78:J79" si="30">G75+4*$I$79</f>
        <v>4.833333333333333</v>
      </c>
      <c r="K78" s="19">
        <f t="shared" si="26"/>
        <v>0.93444444444444463</v>
      </c>
    </row>
    <row r="79" spans="1:11">
      <c r="A79">
        <v>366</v>
      </c>
      <c r="B79">
        <v>78</v>
      </c>
      <c r="C79" s="1">
        <v>2020</v>
      </c>
      <c r="D79" s="1">
        <v>6</v>
      </c>
      <c r="E79" s="1">
        <v>2</v>
      </c>
      <c r="F79" s="1" t="s">
        <v>38</v>
      </c>
      <c r="G79" s="10">
        <v>6</v>
      </c>
      <c r="H79" s="22">
        <f t="shared" si="25"/>
        <v>-0.20000000000000018</v>
      </c>
      <c r="I79" s="19">
        <f t="shared" si="28"/>
        <v>-0.16666666666666666</v>
      </c>
      <c r="J79" s="19">
        <f t="shared" si="30"/>
        <v>4.833333333333333</v>
      </c>
      <c r="K79" s="19">
        <f t="shared" si="26"/>
        <v>1.3611111111111118</v>
      </c>
    </row>
    <row r="80" spans="1:11">
      <c r="A80">
        <v>367</v>
      </c>
      <c r="B80">
        <v>79</v>
      </c>
      <c r="C80" s="1">
        <v>2020</v>
      </c>
      <c r="D80" s="1">
        <v>7</v>
      </c>
      <c r="E80" s="1">
        <v>3</v>
      </c>
      <c r="F80" s="1" t="s">
        <v>36</v>
      </c>
      <c r="G80" s="10">
        <v>6.1</v>
      </c>
      <c r="H80" s="23">
        <f>G79-G80</f>
        <v>-9.9999999999999645E-2</v>
      </c>
      <c r="J80" s="24">
        <f>G77+4*$I$82</f>
        <v>5.2666666666666675</v>
      </c>
      <c r="K80" s="19">
        <f t="shared" si="26"/>
        <v>0.69444444444444242</v>
      </c>
    </row>
    <row r="81" spans="1:12">
      <c r="A81">
        <v>368</v>
      </c>
      <c r="B81">
        <v>80</v>
      </c>
      <c r="C81" s="1">
        <v>2020</v>
      </c>
      <c r="D81" s="1">
        <v>8</v>
      </c>
      <c r="E81" s="1">
        <v>3</v>
      </c>
      <c r="F81" s="1" t="s">
        <v>37</v>
      </c>
      <c r="G81" s="10">
        <v>6.1</v>
      </c>
      <c r="H81" s="23">
        <f t="shared" si="25"/>
        <v>0</v>
      </c>
      <c r="J81" s="24">
        <f>G78+4*$I$82</f>
        <v>5.666666666666667</v>
      </c>
      <c r="K81" s="19">
        <f t="shared" si="26"/>
        <v>0.18777777777777721</v>
      </c>
    </row>
    <row r="82" spans="1:12">
      <c r="A82">
        <v>369</v>
      </c>
      <c r="B82">
        <v>81</v>
      </c>
      <c r="C82" s="1">
        <v>2020</v>
      </c>
      <c r="D82" s="1">
        <v>9</v>
      </c>
      <c r="E82" s="1">
        <v>3</v>
      </c>
      <c r="F82" s="1" t="s">
        <v>38</v>
      </c>
      <c r="G82" s="10">
        <v>6.1</v>
      </c>
      <c r="H82" s="23">
        <f t="shared" si="25"/>
        <v>0</v>
      </c>
      <c r="I82" s="19">
        <f>AVERAGE(H80:H82)</f>
        <v>-3.3333333333333215E-2</v>
      </c>
      <c r="J82" s="24">
        <f>G79+4*$I$82</f>
        <v>5.8666666666666671</v>
      </c>
      <c r="K82" s="19">
        <f t="shared" si="26"/>
        <v>5.444444444444406E-2</v>
      </c>
    </row>
    <row r="83" spans="1:12">
      <c r="A83">
        <v>370</v>
      </c>
      <c r="B83">
        <v>82</v>
      </c>
      <c r="C83" s="1">
        <v>2020</v>
      </c>
      <c r="D83" s="1">
        <v>10</v>
      </c>
      <c r="E83" s="1">
        <v>4</v>
      </c>
      <c r="F83" s="1" t="s">
        <v>36</v>
      </c>
      <c r="G83" s="10">
        <v>6.1</v>
      </c>
      <c r="H83" s="23"/>
    </row>
    <row r="86" spans="1:12">
      <c r="F86" s="12" t="s">
        <v>29</v>
      </c>
      <c r="G86" s="12" t="s">
        <v>73</v>
      </c>
      <c r="H86" s="12" t="s">
        <v>13</v>
      </c>
      <c r="I86" s="12" t="s">
        <v>41</v>
      </c>
      <c r="J86" s="12" t="s">
        <v>26</v>
      </c>
      <c r="K86" s="12" t="s">
        <v>27</v>
      </c>
      <c r="L86" s="12" t="s">
        <v>42</v>
      </c>
    </row>
    <row r="87" spans="1:12">
      <c r="F87" s="1" t="s">
        <v>36</v>
      </c>
      <c r="G87">
        <v>7</v>
      </c>
      <c r="H87">
        <v>2020</v>
      </c>
      <c r="I87" s="24">
        <v>5.2666666666666675</v>
      </c>
      <c r="J87" s="19">
        <f>AVERAGE(K5,K8,K11,K14,K17,K20,K23,K26,K29,K32,K35,K38,K41,K44,K47,K50,K53,K56,K59,K62,K65,K68,K71,K74,K77)</f>
        <v>1.5916000000000003</v>
      </c>
      <c r="K87" s="19">
        <f>SQRT(J87)</f>
        <v>1.2615863030328129</v>
      </c>
      <c r="L87" s="25">
        <f>K87/I87</f>
        <v>0.23954170310749609</v>
      </c>
    </row>
    <row r="88" spans="1:12">
      <c r="F88" s="1" t="s">
        <v>37</v>
      </c>
      <c r="G88">
        <v>8</v>
      </c>
      <c r="H88">
        <v>2020</v>
      </c>
      <c r="I88" s="24">
        <v>5.8</v>
      </c>
      <c r="J88" s="19">
        <f>AVERAGE(K6,K9,K12,K15,K18,K21,K24,K27,K30,K33,K36,K39,K42,K45,K48,K51,K54,K57,K60,K63,K66,K69,K72,K75,K78)</f>
        <v>2.1561333333333339</v>
      </c>
      <c r="K88" s="19">
        <f t="shared" ref="K88:K89" si="31">SQRT(J88)</f>
        <v>1.4683777897167112</v>
      </c>
      <c r="L88" s="25">
        <f t="shared" ref="L88:L89" si="32">K88/I88</f>
        <v>0.25316858443391571</v>
      </c>
    </row>
    <row r="89" spans="1:12">
      <c r="F89" s="1" t="s">
        <v>38</v>
      </c>
      <c r="G89">
        <v>9</v>
      </c>
      <c r="H89">
        <v>2020</v>
      </c>
      <c r="I89" s="24">
        <v>6</v>
      </c>
      <c r="J89" s="19">
        <f>AVERAGE(K7,K10,K13,K16,K19,K22,K25,K28,K31,K34,K37,K40,K43,K46,K49,K52,K55,K58,K61,K64,K67,K70,K73,K76,K79)</f>
        <v>2.3062666666666676</v>
      </c>
      <c r="K89" s="19">
        <f t="shared" si="31"/>
        <v>1.5186397422254785</v>
      </c>
      <c r="L89" s="25">
        <f t="shared" si="32"/>
        <v>0.25310662370424641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F17-18E9-4647-9438-46AA7DC6B66D}">
  <dimension ref="B1:T86"/>
  <sheetViews>
    <sheetView topLeftCell="M1" zoomScale="50" zoomScaleNormal="55" workbookViewId="0">
      <selection activeCell="V57" sqref="V57"/>
    </sheetView>
  </sheetViews>
  <sheetFormatPr defaultRowHeight="14.5"/>
  <cols>
    <col min="7" max="7" width="25.1796875" customWidth="1"/>
    <col min="8" max="8" width="20.1796875" customWidth="1"/>
    <col min="9" max="9" width="31.1796875" customWidth="1"/>
    <col min="10" max="10" width="9.453125" customWidth="1"/>
    <col min="11" max="11" width="21.6328125" customWidth="1"/>
    <col min="12" max="12" width="8.54296875" customWidth="1"/>
    <col min="13" max="13" width="23.54296875" customWidth="1"/>
    <col min="14" max="14" width="14.36328125" customWidth="1"/>
    <col min="15" max="15" width="29.453125" customWidth="1"/>
    <col min="16" max="16" width="10.90625" customWidth="1"/>
    <col min="17" max="17" width="30.36328125" customWidth="1"/>
    <col min="18" max="18" width="11.453125" customWidth="1"/>
    <col min="19" max="19" width="28.81640625" customWidth="1"/>
    <col min="20" max="20" width="17" customWidth="1"/>
  </cols>
  <sheetData>
    <row r="1" spans="2:20">
      <c r="B1" s="12" t="s">
        <v>3</v>
      </c>
      <c r="C1" s="12" t="s">
        <v>28</v>
      </c>
      <c r="D1" s="12" t="s">
        <v>13</v>
      </c>
      <c r="E1" s="12" t="s">
        <v>1</v>
      </c>
      <c r="F1" s="12" t="s">
        <v>22</v>
      </c>
      <c r="G1" s="12" t="s">
        <v>29</v>
      </c>
      <c r="H1" s="12" t="s">
        <v>4</v>
      </c>
      <c r="I1" s="12" t="s">
        <v>30</v>
      </c>
      <c r="J1" s="12" t="s">
        <v>25</v>
      </c>
      <c r="K1" s="12" t="s">
        <v>24</v>
      </c>
      <c r="L1" s="12" t="s">
        <v>25</v>
      </c>
      <c r="M1" s="12" t="s">
        <v>32</v>
      </c>
      <c r="N1" s="12" t="s">
        <v>25</v>
      </c>
      <c r="O1" s="12" t="s">
        <v>33</v>
      </c>
      <c r="P1" s="12" t="s">
        <v>25</v>
      </c>
      <c r="Q1" s="12" t="s">
        <v>34</v>
      </c>
      <c r="R1" s="12" t="s">
        <v>25</v>
      </c>
      <c r="S1" s="12" t="s">
        <v>35</v>
      </c>
      <c r="T1" s="12" t="s">
        <v>25</v>
      </c>
    </row>
    <row r="2" spans="2:20">
      <c r="B2">
        <v>289</v>
      </c>
      <c r="C2">
        <v>1</v>
      </c>
      <c r="D2" s="1">
        <v>2014</v>
      </c>
      <c r="E2" s="1">
        <v>1</v>
      </c>
      <c r="F2" s="1" t="e">
        <f>IF(#REF!&lt;=3,1,IF(#REF!&lt;=6,2,IF(#REF!&lt;=9,3,4)))</f>
        <v>#REF!</v>
      </c>
      <c r="G2" s="1" t="e">
        <f>IF(MOD(#REF!,3)=1,"Początek",IF(MOD(#REF!,3)=0,"Koniec","Środek"))</f>
        <v>#REF!</v>
      </c>
      <c r="H2" s="10">
        <v>13.900000000000002</v>
      </c>
    </row>
    <row r="3" spans="2:20">
      <c r="B3">
        <v>290</v>
      </c>
      <c r="C3">
        <v>2</v>
      </c>
      <c r="D3" s="1">
        <v>2014</v>
      </c>
      <c r="E3" s="1">
        <v>2</v>
      </c>
      <c r="F3" s="1" t="e">
        <f>IF(#REF!&lt;=3,1,IF(#REF!&lt;=6,2,IF(#REF!&lt;=9,3,4)))</f>
        <v>#REF!</v>
      </c>
      <c r="G3" s="1" t="e">
        <f>IF(MOD(#REF!,3)=1,"Początek",IF(MOD(#REF!,3)=0,"Koniec","Środek"))</f>
        <v>#REF!</v>
      </c>
      <c r="H3" s="10">
        <v>13.900000000000002</v>
      </c>
      <c r="I3" s="13"/>
      <c r="O3">
        <f>H2</f>
        <v>13.900000000000002</v>
      </c>
      <c r="P3" s="19">
        <f>(H3-O3)^2</f>
        <v>0</v>
      </c>
    </row>
    <row r="4" spans="2:20">
      <c r="B4">
        <v>291</v>
      </c>
      <c r="C4">
        <v>3</v>
      </c>
      <c r="D4" s="1">
        <v>2014</v>
      </c>
      <c r="E4" s="1">
        <v>3</v>
      </c>
      <c r="F4" s="1" t="e">
        <f>IF(#REF!&lt;=3,1,IF(#REF!&lt;=6,2,IF(#REF!&lt;=9,3,4)))</f>
        <v>#REF!</v>
      </c>
      <c r="G4" s="1" t="e">
        <f>IF(MOD(#REF!,3)=1,"Początek",IF(MOD(#REF!,3)=0,"Koniec","Środek"))</f>
        <v>#REF!</v>
      </c>
      <c r="H4" s="10">
        <v>13.900000000000002</v>
      </c>
      <c r="M4">
        <f>AVERAGE(H2:H3)</f>
        <v>13.900000000000002</v>
      </c>
      <c r="N4">
        <f>(H4-M4)^2</f>
        <v>0</v>
      </c>
      <c r="O4">
        <f>H3</f>
        <v>13.900000000000002</v>
      </c>
      <c r="P4" s="19">
        <f t="shared" ref="P4:P67" si="0">(H4-O4)^2</f>
        <v>0</v>
      </c>
      <c r="Q4">
        <f>H3+(H3-H2)</f>
        <v>13.900000000000002</v>
      </c>
      <c r="R4" s="9">
        <f>(H4-Q4)^2</f>
        <v>0</v>
      </c>
      <c r="S4" s="9">
        <f>H3*(H3/H2)</f>
        <v>13.900000000000002</v>
      </c>
      <c r="T4" s="9">
        <f>(H4-S4)^2</f>
        <v>0</v>
      </c>
    </row>
    <row r="5" spans="2:20">
      <c r="B5">
        <v>292</v>
      </c>
      <c r="C5">
        <v>4</v>
      </c>
      <c r="D5" s="1">
        <v>2014</v>
      </c>
      <c r="E5" s="1">
        <v>4</v>
      </c>
      <c r="F5" s="1" t="e">
        <f>IF(#REF!&lt;=3,1,IF(#REF!&lt;=6,2,IF(#REF!&lt;=9,3,4)))</f>
        <v>#REF!</v>
      </c>
      <c r="G5" s="1" t="e">
        <f>IF(MOD(#REF!,3)=1,"Początek",IF(MOD(#REF!,3)=0,"Koniec","Środek"))</f>
        <v>#REF!</v>
      </c>
      <c r="H5" s="10">
        <v>13.5</v>
      </c>
      <c r="I5" s="9">
        <f>AVERAGE(H2:H4)</f>
        <v>13.9</v>
      </c>
      <c r="J5" s="9">
        <f>(H5-I5)^2</f>
        <v>0.16000000000000028</v>
      </c>
      <c r="M5">
        <f>AVERAGE(H3:H4)</f>
        <v>13.900000000000002</v>
      </c>
      <c r="N5">
        <f t="shared" ref="N5:N68" si="1">(H5-M5)^2</f>
        <v>0.1600000000000017</v>
      </c>
      <c r="O5">
        <f t="shared" ref="O5:O67" si="2">H4</f>
        <v>13.900000000000002</v>
      </c>
      <c r="P5" s="19">
        <f t="shared" si="0"/>
        <v>0.1600000000000017</v>
      </c>
      <c r="Q5">
        <f>H4+(H4-H3)</f>
        <v>13.900000000000002</v>
      </c>
      <c r="R5" s="9">
        <f t="shared" ref="R5:R68" si="3">(H5-Q5)^2</f>
        <v>0.1600000000000017</v>
      </c>
      <c r="S5" s="9">
        <f>H4*(H4/H3)</f>
        <v>13.900000000000002</v>
      </c>
      <c r="T5" s="9">
        <f t="shared" ref="T5:T68" si="4">(H5-S5)^2</f>
        <v>0.1600000000000017</v>
      </c>
    </row>
    <row r="6" spans="2:20">
      <c r="B6">
        <v>293</v>
      </c>
      <c r="C6">
        <v>5</v>
      </c>
      <c r="D6" s="1">
        <v>2014</v>
      </c>
      <c r="E6" s="1">
        <v>5</v>
      </c>
      <c r="F6" s="1" t="e">
        <f>IF(#REF!&lt;=3,1,IF(#REF!&lt;=6,2,IF(#REF!&lt;=9,3,4)))</f>
        <v>#REF!</v>
      </c>
      <c r="G6" s="1" t="e">
        <f>IF(MOD(#REF!,3)=1,"Początek",IF(MOD(#REF!,3)=0,"Koniec","Środek"))</f>
        <v>#REF!</v>
      </c>
      <c r="H6" s="10">
        <v>13</v>
      </c>
      <c r="I6" s="9">
        <f>AVERAGE(H3:H5)</f>
        <v>13.766666666666667</v>
      </c>
      <c r="J6" s="9">
        <f t="shared" ref="J6:J69" si="5">(H6-I6)^2</f>
        <v>0.58777777777777906</v>
      </c>
      <c r="K6" s="9">
        <f>AVERAGE(H2:H5)</f>
        <v>13.8</v>
      </c>
      <c r="L6" s="19">
        <f>(H6-K6)^2</f>
        <v>0.64000000000000112</v>
      </c>
      <c r="M6">
        <f t="shared" ref="M6:M69" si="6">AVERAGE(H4:H5)</f>
        <v>13.700000000000001</v>
      </c>
      <c r="N6">
        <f t="shared" si="1"/>
        <v>0.49000000000000149</v>
      </c>
      <c r="O6">
        <f t="shared" si="2"/>
        <v>13.5</v>
      </c>
      <c r="P6" s="19">
        <f t="shared" si="0"/>
        <v>0.25</v>
      </c>
      <c r="Q6">
        <f t="shared" ref="Q6:Q68" si="7">H5+(H5-H4)</f>
        <v>13.099999999999998</v>
      </c>
      <c r="R6" s="9">
        <f t="shared" si="3"/>
        <v>9.9999999999995735E-3</v>
      </c>
      <c r="S6" s="9">
        <f t="shared" ref="S6:S68" si="8">H5*(H5/H4)</f>
        <v>13.111510791366904</v>
      </c>
      <c r="T6" s="9">
        <f t="shared" si="4"/>
        <v>1.2434656591273094E-2</v>
      </c>
    </row>
    <row r="7" spans="2:20">
      <c r="B7">
        <v>294</v>
      </c>
      <c r="C7">
        <v>6</v>
      </c>
      <c r="D7" s="1">
        <v>2014</v>
      </c>
      <c r="E7" s="1">
        <v>6</v>
      </c>
      <c r="F7" s="1" t="e">
        <f>IF(#REF!&lt;=3,1,IF(#REF!&lt;=6,2,IF(#REF!&lt;=9,3,4)))</f>
        <v>#REF!</v>
      </c>
      <c r="G7" s="1" t="e">
        <f>IF(MOD(#REF!,3)=1,"Początek",IF(MOD(#REF!,3)=0,"Koniec","Środek"))</f>
        <v>#REF!</v>
      </c>
      <c r="H7" s="10">
        <v>12.5</v>
      </c>
      <c r="I7" s="9">
        <f t="shared" ref="I7:I69" si="9">AVERAGE(H4:H6)</f>
        <v>13.466666666666669</v>
      </c>
      <c r="J7" s="9">
        <f t="shared" si="5"/>
        <v>0.93444444444444807</v>
      </c>
      <c r="K7" s="9">
        <f t="shared" ref="K7:K70" si="10">AVERAGE(H3:H6)</f>
        <v>13.575000000000001</v>
      </c>
      <c r="L7" s="19">
        <f t="shared" ref="L7:L70" si="11">(H7-K7)^2</f>
        <v>1.1556250000000023</v>
      </c>
      <c r="M7">
        <f t="shared" si="6"/>
        <v>13.25</v>
      </c>
      <c r="N7">
        <f t="shared" si="1"/>
        <v>0.5625</v>
      </c>
      <c r="O7">
        <f t="shared" si="2"/>
        <v>13</v>
      </c>
      <c r="P7" s="19">
        <f t="shared" si="0"/>
        <v>0.25</v>
      </c>
      <c r="Q7">
        <f t="shared" si="7"/>
        <v>12.5</v>
      </c>
      <c r="R7" s="9">
        <f t="shared" si="3"/>
        <v>0</v>
      </c>
      <c r="S7" s="9">
        <f t="shared" si="8"/>
        <v>12.518518518518517</v>
      </c>
      <c r="T7" s="9">
        <f t="shared" si="4"/>
        <v>3.4293552812066699E-4</v>
      </c>
    </row>
    <row r="8" spans="2:20">
      <c r="B8">
        <v>295</v>
      </c>
      <c r="C8">
        <v>7</v>
      </c>
      <c r="D8" s="1">
        <v>2014</v>
      </c>
      <c r="E8" s="1">
        <v>7</v>
      </c>
      <c r="F8" s="1" t="e">
        <f>IF(#REF!&lt;=3,1,IF(#REF!&lt;=6,2,IF(#REF!&lt;=9,3,4)))</f>
        <v>#REF!</v>
      </c>
      <c r="G8" s="1" t="e">
        <f>IF(MOD(#REF!,3)=1,"Początek",IF(MOD(#REF!,3)=0,"Koniec","Środek"))</f>
        <v>#REF!</v>
      </c>
      <c r="H8" s="10">
        <v>12</v>
      </c>
      <c r="I8" s="9">
        <f t="shared" si="9"/>
        <v>13</v>
      </c>
      <c r="J8" s="9">
        <f t="shared" si="5"/>
        <v>1</v>
      </c>
      <c r="K8" s="9">
        <f t="shared" si="10"/>
        <v>13.225000000000001</v>
      </c>
      <c r="L8" s="19">
        <f t="shared" si="11"/>
        <v>1.5006250000000034</v>
      </c>
      <c r="M8">
        <f t="shared" si="6"/>
        <v>12.75</v>
      </c>
      <c r="N8">
        <f t="shared" si="1"/>
        <v>0.5625</v>
      </c>
      <c r="O8">
        <f t="shared" si="2"/>
        <v>12.5</v>
      </c>
      <c r="P8" s="19">
        <f t="shared" si="0"/>
        <v>0.25</v>
      </c>
      <c r="Q8">
        <f t="shared" si="7"/>
        <v>12</v>
      </c>
      <c r="R8" s="9">
        <f t="shared" si="3"/>
        <v>0</v>
      </c>
      <c r="S8" s="9">
        <f t="shared" si="8"/>
        <v>12.01923076923077</v>
      </c>
      <c r="T8" s="9">
        <f t="shared" si="4"/>
        <v>3.6982248520713213E-4</v>
      </c>
    </row>
    <row r="9" spans="2:20">
      <c r="B9">
        <v>296</v>
      </c>
      <c r="C9">
        <v>8</v>
      </c>
      <c r="D9" s="1">
        <v>2014</v>
      </c>
      <c r="E9" s="1">
        <v>8</v>
      </c>
      <c r="F9" s="1" t="e">
        <f>IF(#REF!&lt;=3,1,IF(#REF!&lt;=6,2,IF(#REF!&lt;=9,3,4)))</f>
        <v>#REF!</v>
      </c>
      <c r="G9" s="1" t="e">
        <f>IF(MOD(#REF!,3)=1,"Początek",IF(MOD(#REF!,3)=0,"Koniec","Środek"))</f>
        <v>#REF!</v>
      </c>
      <c r="H9" s="10">
        <v>11.8</v>
      </c>
      <c r="I9" s="9">
        <f t="shared" si="9"/>
        <v>12.5</v>
      </c>
      <c r="J9" s="9">
        <f t="shared" si="5"/>
        <v>0.48999999999999899</v>
      </c>
      <c r="K9" s="9">
        <f t="shared" si="10"/>
        <v>12.75</v>
      </c>
      <c r="L9" s="19">
        <f t="shared" si="11"/>
        <v>0.90249999999999864</v>
      </c>
      <c r="M9">
        <f t="shared" si="6"/>
        <v>12.25</v>
      </c>
      <c r="N9">
        <f t="shared" si="1"/>
        <v>0.20249999999999935</v>
      </c>
      <c r="O9">
        <f t="shared" si="2"/>
        <v>12</v>
      </c>
      <c r="P9" s="19">
        <f t="shared" si="0"/>
        <v>3.9999999999999716E-2</v>
      </c>
      <c r="Q9">
        <f t="shared" si="7"/>
        <v>11.5</v>
      </c>
      <c r="R9" s="9">
        <f t="shared" si="3"/>
        <v>9.0000000000000427E-2</v>
      </c>
      <c r="S9" s="9">
        <f t="shared" si="8"/>
        <v>11.52</v>
      </c>
      <c r="T9" s="9">
        <f t="shared" si="4"/>
        <v>7.8400000000000636E-2</v>
      </c>
    </row>
    <row r="10" spans="2:20">
      <c r="B10">
        <v>297</v>
      </c>
      <c r="C10">
        <v>9</v>
      </c>
      <c r="D10" s="1">
        <v>2014</v>
      </c>
      <c r="E10" s="1">
        <v>9</v>
      </c>
      <c r="F10" s="1" t="e">
        <f>IF(#REF!&lt;=3,1,IF(#REF!&lt;=6,2,IF(#REF!&lt;=9,3,4)))</f>
        <v>#REF!</v>
      </c>
      <c r="G10" s="1" t="e">
        <f>IF(MOD(#REF!,3)=1,"Początek",IF(MOD(#REF!,3)=0,"Koniec","Środek"))</f>
        <v>#REF!</v>
      </c>
      <c r="H10" s="10">
        <v>11.700000000000001</v>
      </c>
      <c r="I10" s="9">
        <f t="shared" si="9"/>
        <v>12.1</v>
      </c>
      <c r="J10" s="9">
        <f t="shared" si="5"/>
        <v>0.15999999999999887</v>
      </c>
      <c r="K10" s="9">
        <f t="shared" si="10"/>
        <v>12.324999999999999</v>
      </c>
      <c r="L10" s="19">
        <f t="shared" si="11"/>
        <v>0.39062499999999778</v>
      </c>
      <c r="M10">
        <f t="shared" si="6"/>
        <v>11.9</v>
      </c>
      <c r="N10">
        <f t="shared" si="1"/>
        <v>3.9999999999999716E-2</v>
      </c>
      <c r="O10">
        <f t="shared" si="2"/>
        <v>11.8</v>
      </c>
      <c r="P10" s="19">
        <f t="shared" si="0"/>
        <v>9.9999999999999291E-3</v>
      </c>
      <c r="Q10">
        <f t="shared" si="7"/>
        <v>11.600000000000001</v>
      </c>
      <c r="R10" s="9">
        <f t="shared" si="3"/>
        <v>9.9999999999999291E-3</v>
      </c>
      <c r="S10" s="9">
        <f t="shared" si="8"/>
        <v>11.603333333333335</v>
      </c>
      <c r="T10" s="9">
        <f t="shared" si="4"/>
        <v>9.3444444444442751E-3</v>
      </c>
    </row>
    <row r="11" spans="2:20">
      <c r="B11">
        <v>298</v>
      </c>
      <c r="C11">
        <v>10</v>
      </c>
      <c r="D11" s="1">
        <v>2014</v>
      </c>
      <c r="E11" s="1">
        <v>10</v>
      </c>
      <c r="F11" s="1" t="e">
        <f>IF(#REF!&lt;=3,1,IF(#REF!&lt;=6,2,IF(#REF!&lt;=9,3,4)))</f>
        <v>#REF!</v>
      </c>
      <c r="G11" s="1" t="e">
        <f>IF(MOD(#REF!,3)=1,"Początek",IF(MOD(#REF!,3)=0,"Koniec","Środek"))</f>
        <v>#REF!</v>
      </c>
      <c r="H11" s="10">
        <v>11.5</v>
      </c>
      <c r="I11" s="9">
        <f t="shared" si="9"/>
        <v>11.833333333333334</v>
      </c>
      <c r="J11" s="9">
        <f t="shared" si="5"/>
        <v>0.11111111111111151</v>
      </c>
      <c r="K11" s="9">
        <f t="shared" si="10"/>
        <v>12</v>
      </c>
      <c r="L11" s="19">
        <f t="shared" si="11"/>
        <v>0.25</v>
      </c>
      <c r="M11">
        <f t="shared" si="6"/>
        <v>11.75</v>
      </c>
      <c r="N11">
        <f t="shared" si="1"/>
        <v>6.25E-2</v>
      </c>
      <c r="O11">
        <f t="shared" si="2"/>
        <v>11.700000000000001</v>
      </c>
      <c r="P11" s="19">
        <f t="shared" si="0"/>
        <v>4.0000000000000424E-2</v>
      </c>
      <c r="Q11">
        <f t="shared" si="7"/>
        <v>11.600000000000001</v>
      </c>
      <c r="R11" s="9">
        <f t="shared" si="3"/>
        <v>1.0000000000000285E-2</v>
      </c>
      <c r="S11" s="9">
        <f t="shared" si="8"/>
        <v>11.60084745762712</v>
      </c>
      <c r="T11" s="9">
        <f t="shared" si="4"/>
        <v>1.0170209709853786E-2</v>
      </c>
    </row>
    <row r="12" spans="2:20">
      <c r="B12">
        <v>299</v>
      </c>
      <c r="C12">
        <v>11</v>
      </c>
      <c r="D12" s="1">
        <v>2014</v>
      </c>
      <c r="E12" s="1">
        <v>11</v>
      </c>
      <c r="F12" s="1" t="e">
        <f>IF(#REF!&lt;=3,1,IF(#REF!&lt;=6,2,IF(#REF!&lt;=9,3,4)))</f>
        <v>#REF!</v>
      </c>
      <c r="G12" s="1" t="e">
        <f>IF(MOD(#REF!,3)=1,"Początek",IF(MOD(#REF!,3)=0,"Koniec","Środek"))</f>
        <v>#REF!</v>
      </c>
      <c r="H12" s="10">
        <v>11.3</v>
      </c>
      <c r="I12" s="9">
        <f t="shared" si="9"/>
        <v>11.666666666666666</v>
      </c>
      <c r="J12" s="9">
        <f t="shared" si="5"/>
        <v>0.13444444444444348</v>
      </c>
      <c r="K12" s="9">
        <f t="shared" si="10"/>
        <v>11.75</v>
      </c>
      <c r="L12" s="19">
        <f t="shared" si="11"/>
        <v>0.20249999999999935</v>
      </c>
      <c r="M12">
        <f t="shared" si="6"/>
        <v>11.600000000000001</v>
      </c>
      <c r="N12">
        <f t="shared" si="1"/>
        <v>9.0000000000000427E-2</v>
      </c>
      <c r="O12">
        <f t="shared" si="2"/>
        <v>11.5</v>
      </c>
      <c r="P12" s="19">
        <f t="shared" si="0"/>
        <v>3.9999999999999716E-2</v>
      </c>
      <c r="Q12">
        <f t="shared" si="7"/>
        <v>11.299999999999999</v>
      </c>
      <c r="R12" s="9">
        <f t="shared" si="3"/>
        <v>3.1554436208840472E-30</v>
      </c>
      <c r="S12" s="9">
        <f t="shared" si="8"/>
        <v>11.303418803418802</v>
      </c>
      <c r="T12" s="9">
        <f t="shared" si="4"/>
        <v>1.1688216816409716E-5</v>
      </c>
    </row>
    <row r="13" spans="2:20">
      <c r="B13">
        <v>300</v>
      </c>
      <c r="C13">
        <v>12</v>
      </c>
      <c r="D13" s="1">
        <v>2014</v>
      </c>
      <c r="E13" s="1">
        <v>12</v>
      </c>
      <c r="F13" s="1" t="e">
        <f>IF(#REF!&lt;=3,1,IF(#REF!&lt;=6,2,IF(#REF!&lt;=9,3,4)))</f>
        <v>#REF!</v>
      </c>
      <c r="G13" s="1" t="e">
        <f>IF(MOD(#REF!,3)=1,"Początek",IF(MOD(#REF!,3)=0,"Koniec","Środek"))</f>
        <v>#REF!</v>
      </c>
      <c r="H13" s="10">
        <v>11.4</v>
      </c>
      <c r="I13" s="9">
        <f t="shared" si="9"/>
        <v>11.5</v>
      </c>
      <c r="J13" s="9">
        <f t="shared" si="5"/>
        <v>9.9999999999999291E-3</v>
      </c>
      <c r="K13" s="9">
        <f t="shared" si="10"/>
        <v>11.574999999999999</v>
      </c>
      <c r="L13" s="19">
        <f t="shared" si="11"/>
        <v>3.0624999999999628E-2</v>
      </c>
      <c r="M13">
        <f t="shared" si="6"/>
        <v>11.4</v>
      </c>
      <c r="N13">
        <f t="shared" si="1"/>
        <v>0</v>
      </c>
      <c r="O13">
        <f t="shared" si="2"/>
        <v>11.3</v>
      </c>
      <c r="P13" s="19">
        <f t="shared" si="0"/>
        <v>9.9999999999999291E-3</v>
      </c>
      <c r="Q13">
        <f t="shared" si="7"/>
        <v>11.100000000000001</v>
      </c>
      <c r="R13" s="9">
        <f t="shared" si="3"/>
        <v>8.9999999999999358E-2</v>
      </c>
      <c r="S13" s="9">
        <f t="shared" si="8"/>
        <v>11.103478260869567</v>
      </c>
      <c r="T13" s="9">
        <f t="shared" si="4"/>
        <v>8.7925141776936888E-2</v>
      </c>
    </row>
    <row r="14" spans="2:20">
      <c r="B14">
        <v>301</v>
      </c>
      <c r="C14">
        <v>13</v>
      </c>
      <c r="D14" s="3">
        <v>2015</v>
      </c>
      <c r="E14" s="3">
        <v>1</v>
      </c>
      <c r="F14" s="3" t="e">
        <f>IF(#REF!&lt;=3,1,IF(#REF!&lt;=6,2,IF(#REF!&lt;=9,3,4)))</f>
        <v>#REF!</v>
      </c>
      <c r="G14" s="3" t="e">
        <f>IF(MOD(#REF!,3)=1,"Początek",IF(MOD(#REF!,3)=0,"Koniec","Środek"))</f>
        <v>#REF!</v>
      </c>
      <c r="H14" s="11">
        <v>11.4</v>
      </c>
      <c r="I14" s="9">
        <f t="shared" si="9"/>
        <v>11.4</v>
      </c>
      <c r="J14" s="9">
        <f t="shared" si="5"/>
        <v>0</v>
      </c>
      <c r="K14" s="9">
        <f t="shared" si="10"/>
        <v>11.475</v>
      </c>
      <c r="L14" s="19">
        <f t="shared" si="11"/>
        <v>5.6249999999998931E-3</v>
      </c>
      <c r="M14">
        <f t="shared" si="6"/>
        <v>11.350000000000001</v>
      </c>
      <c r="N14">
        <f t="shared" si="1"/>
        <v>2.4999999999998934E-3</v>
      </c>
      <c r="O14">
        <f t="shared" si="2"/>
        <v>11.4</v>
      </c>
      <c r="P14" s="19">
        <f t="shared" si="0"/>
        <v>0</v>
      </c>
      <c r="Q14">
        <f t="shared" si="7"/>
        <v>11.5</v>
      </c>
      <c r="R14" s="9">
        <f t="shared" si="3"/>
        <v>9.9999999999999291E-3</v>
      </c>
      <c r="S14" s="9">
        <f t="shared" si="8"/>
        <v>11.500884955752213</v>
      </c>
      <c r="T14" s="9">
        <f t="shared" si="4"/>
        <v>1.0177774297125821E-2</v>
      </c>
    </row>
    <row r="15" spans="2:20">
      <c r="B15">
        <v>302</v>
      </c>
      <c r="C15">
        <v>14</v>
      </c>
      <c r="D15" s="3">
        <v>2015</v>
      </c>
      <c r="E15" s="3">
        <v>2</v>
      </c>
      <c r="F15" s="3" t="e">
        <f>IF(#REF!&lt;=3,1,IF(#REF!&lt;=6,2,IF(#REF!&lt;=9,3,4)))</f>
        <v>#REF!</v>
      </c>
      <c r="G15" s="3" t="e">
        <f>IF(MOD(#REF!,3)=1,"Początek",IF(MOD(#REF!,3)=0,"Koniec","Środek"))</f>
        <v>#REF!</v>
      </c>
      <c r="H15" s="11">
        <v>11.9</v>
      </c>
      <c r="I15" s="9">
        <f t="shared" si="9"/>
        <v>11.366666666666667</v>
      </c>
      <c r="J15" s="9">
        <f t="shared" si="5"/>
        <v>0.28444444444444433</v>
      </c>
      <c r="K15" s="9">
        <f t="shared" si="10"/>
        <v>11.4</v>
      </c>
      <c r="L15" s="19">
        <f t="shared" si="11"/>
        <v>0.25</v>
      </c>
      <c r="M15">
        <f t="shared" si="6"/>
        <v>11.4</v>
      </c>
      <c r="N15">
        <f t="shared" si="1"/>
        <v>0.25</v>
      </c>
      <c r="O15">
        <f t="shared" si="2"/>
        <v>11.4</v>
      </c>
      <c r="P15" s="19">
        <f t="shared" si="0"/>
        <v>0.25</v>
      </c>
      <c r="Q15">
        <f t="shared" si="7"/>
        <v>11.4</v>
      </c>
      <c r="R15" s="9">
        <f t="shared" si="3"/>
        <v>0.25</v>
      </c>
      <c r="S15" s="9">
        <f t="shared" si="8"/>
        <v>11.4</v>
      </c>
      <c r="T15" s="9">
        <f t="shared" si="4"/>
        <v>0.25</v>
      </c>
    </row>
    <row r="16" spans="2:20">
      <c r="B16">
        <v>303</v>
      </c>
      <c r="C16">
        <v>15</v>
      </c>
      <c r="D16" s="3">
        <v>2015</v>
      </c>
      <c r="E16" s="3">
        <v>3</v>
      </c>
      <c r="F16" s="3" t="e">
        <f>IF(#REF!&lt;=3,1,IF(#REF!&lt;=6,2,IF(#REF!&lt;=9,3,4)))</f>
        <v>#REF!</v>
      </c>
      <c r="G16" s="3" t="e">
        <f>IF(MOD(#REF!,3)=1,"Początek",IF(MOD(#REF!,3)=0,"Koniec","Środek"))</f>
        <v>#REF!</v>
      </c>
      <c r="H16" s="11">
        <v>11.9</v>
      </c>
      <c r="I16" s="9">
        <f t="shared" si="9"/>
        <v>11.566666666666668</v>
      </c>
      <c r="J16" s="9">
        <f t="shared" si="5"/>
        <v>0.11111111111111033</v>
      </c>
      <c r="K16" s="9">
        <f t="shared" si="10"/>
        <v>11.5</v>
      </c>
      <c r="L16" s="19">
        <f t="shared" si="11"/>
        <v>0.16000000000000028</v>
      </c>
      <c r="M16">
        <f t="shared" si="6"/>
        <v>11.65</v>
      </c>
      <c r="N16">
        <f t="shared" si="1"/>
        <v>6.25E-2</v>
      </c>
      <c r="O16">
        <f t="shared" si="2"/>
        <v>11.9</v>
      </c>
      <c r="P16" s="19">
        <f t="shared" si="0"/>
        <v>0</v>
      </c>
      <c r="Q16">
        <f t="shared" si="7"/>
        <v>12.4</v>
      </c>
      <c r="R16" s="9">
        <f t="shared" si="3"/>
        <v>0.25</v>
      </c>
      <c r="S16" s="9">
        <f t="shared" si="8"/>
        <v>12.421929824561403</v>
      </c>
      <c r="T16" s="9">
        <f t="shared" si="4"/>
        <v>0.27241074176669622</v>
      </c>
    </row>
    <row r="17" spans="2:20">
      <c r="B17">
        <v>304</v>
      </c>
      <c r="C17">
        <v>16</v>
      </c>
      <c r="D17" s="3">
        <v>2015</v>
      </c>
      <c r="E17" s="3">
        <v>4</v>
      </c>
      <c r="F17" s="3" t="e">
        <f>IF(#REF!&lt;=3,1,IF(#REF!&lt;=6,2,IF(#REF!&lt;=9,3,4)))</f>
        <v>#REF!</v>
      </c>
      <c r="G17" s="3" t="e">
        <f>IF(MOD(#REF!,3)=1,"Początek",IF(MOD(#REF!,3)=0,"Koniec","Środek"))</f>
        <v>#REF!</v>
      </c>
      <c r="H17" s="11">
        <v>11.5</v>
      </c>
      <c r="I17" s="9">
        <f t="shared" si="9"/>
        <v>11.733333333333334</v>
      </c>
      <c r="J17" s="9">
        <f t="shared" si="5"/>
        <v>5.4444444444444885E-2</v>
      </c>
      <c r="K17" s="9">
        <f t="shared" si="10"/>
        <v>11.65</v>
      </c>
      <c r="L17" s="19">
        <f t="shared" si="11"/>
        <v>2.2500000000000107E-2</v>
      </c>
      <c r="M17">
        <f t="shared" si="6"/>
        <v>11.9</v>
      </c>
      <c r="N17">
        <f t="shared" si="1"/>
        <v>0.16000000000000028</v>
      </c>
      <c r="O17">
        <f t="shared" si="2"/>
        <v>11.9</v>
      </c>
      <c r="P17" s="19">
        <f t="shared" si="0"/>
        <v>0.16000000000000028</v>
      </c>
      <c r="Q17">
        <f t="shared" si="7"/>
        <v>11.9</v>
      </c>
      <c r="R17" s="9">
        <f t="shared" si="3"/>
        <v>0.16000000000000028</v>
      </c>
      <c r="S17" s="9">
        <f t="shared" si="8"/>
        <v>11.9</v>
      </c>
      <c r="T17" s="9">
        <f t="shared" si="4"/>
        <v>0.16000000000000028</v>
      </c>
    </row>
    <row r="18" spans="2:20">
      <c r="B18">
        <v>305</v>
      </c>
      <c r="C18">
        <v>17</v>
      </c>
      <c r="D18" s="3">
        <v>2015</v>
      </c>
      <c r="E18" s="3">
        <v>5</v>
      </c>
      <c r="F18" s="3" t="e">
        <f>IF(#REF!&lt;=3,1,IF(#REF!&lt;=6,2,IF(#REF!&lt;=9,3,4)))</f>
        <v>#REF!</v>
      </c>
      <c r="G18" s="3" t="e">
        <f>IF(MOD(#REF!,3)=1,"Początek",IF(MOD(#REF!,3)=0,"Koniec","Środek"))</f>
        <v>#REF!</v>
      </c>
      <c r="H18" s="11">
        <v>11.1</v>
      </c>
      <c r="I18" s="9">
        <f t="shared" si="9"/>
        <v>11.766666666666666</v>
      </c>
      <c r="J18" s="9">
        <f t="shared" si="5"/>
        <v>0.44444444444444364</v>
      </c>
      <c r="K18" s="9">
        <f t="shared" si="10"/>
        <v>11.675000000000001</v>
      </c>
      <c r="L18" s="19">
        <f t="shared" si="11"/>
        <v>0.33062500000000122</v>
      </c>
      <c r="M18">
        <f t="shared" si="6"/>
        <v>11.7</v>
      </c>
      <c r="N18">
        <f t="shared" si="1"/>
        <v>0.3599999999999996</v>
      </c>
      <c r="O18">
        <f t="shared" si="2"/>
        <v>11.5</v>
      </c>
      <c r="P18" s="19">
        <f t="shared" si="0"/>
        <v>0.16000000000000028</v>
      </c>
      <c r="Q18">
        <f t="shared" si="7"/>
        <v>11.1</v>
      </c>
      <c r="R18" s="9">
        <f t="shared" si="3"/>
        <v>0</v>
      </c>
      <c r="S18" s="9">
        <f t="shared" si="8"/>
        <v>11.11344537815126</v>
      </c>
      <c r="T18" s="9">
        <f t="shared" si="4"/>
        <v>1.8077819363039206E-4</v>
      </c>
    </row>
    <row r="19" spans="2:20">
      <c r="B19">
        <v>306</v>
      </c>
      <c r="C19">
        <v>18</v>
      </c>
      <c r="D19" s="3">
        <v>2015</v>
      </c>
      <c r="E19" s="3">
        <v>6</v>
      </c>
      <c r="F19" s="3" t="e">
        <f>IF(#REF!&lt;=3,1,IF(#REF!&lt;=6,2,IF(#REF!&lt;=9,3,4)))</f>
        <v>#REF!</v>
      </c>
      <c r="G19" s="3" t="e">
        <f>IF(MOD(#REF!,3)=1,"Początek",IF(MOD(#REF!,3)=0,"Koniec","Środek"))</f>
        <v>#REF!</v>
      </c>
      <c r="H19" s="11">
        <v>10.7</v>
      </c>
      <c r="I19" s="9">
        <f t="shared" si="9"/>
        <v>11.5</v>
      </c>
      <c r="J19" s="9">
        <f t="shared" si="5"/>
        <v>0.64000000000000112</v>
      </c>
      <c r="K19" s="9">
        <f t="shared" si="10"/>
        <v>11.6</v>
      </c>
      <c r="L19" s="19">
        <f t="shared" si="11"/>
        <v>0.81000000000000061</v>
      </c>
      <c r="M19">
        <f t="shared" si="6"/>
        <v>11.3</v>
      </c>
      <c r="N19">
        <f t="shared" si="1"/>
        <v>0.36000000000000171</v>
      </c>
      <c r="O19">
        <f t="shared" si="2"/>
        <v>11.1</v>
      </c>
      <c r="P19" s="19">
        <f t="shared" si="0"/>
        <v>0.16000000000000028</v>
      </c>
      <c r="Q19">
        <f t="shared" si="7"/>
        <v>10.7</v>
      </c>
      <c r="R19" s="9">
        <f t="shared" si="3"/>
        <v>0</v>
      </c>
      <c r="S19" s="9">
        <f t="shared" si="8"/>
        <v>10.713913043478261</v>
      </c>
      <c r="T19" s="9">
        <f t="shared" si="4"/>
        <v>1.9357277882799486E-4</v>
      </c>
    </row>
    <row r="20" spans="2:20">
      <c r="B20">
        <v>307</v>
      </c>
      <c r="C20">
        <v>19</v>
      </c>
      <c r="D20" s="3">
        <v>2015</v>
      </c>
      <c r="E20" s="3">
        <v>7</v>
      </c>
      <c r="F20" s="3" t="e">
        <f>IF(#REF!&lt;=3,1,IF(#REF!&lt;=6,2,IF(#REF!&lt;=9,3,4)))</f>
        <v>#REF!</v>
      </c>
      <c r="G20" s="3" t="e">
        <f>IF(MOD(#REF!,3)=1,"Początek",IF(MOD(#REF!,3)=0,"Koniec","Środek"))</f>
        <v>#REF!</v>
      </c>
      <c r="H20" s="11">
        <v>10.199999999999999</v>
      </c>
      <c r="I20" s="9">
        <f t="shared" si="9"/>
        <v>11.1</v>
      </c>
      <c r="J20" s="9">
        <f t="shared" si="5"/>
        <v>0.81000000000000061</v>
      </c>
      <c r="K20" s="9">
        <f t="shared" si="10"/>
        <v>11.3</v>
      </c>
      <c r="L20" s="19">
        <f t="shared" si="11"/>
        <v>1.2100000000000031</v>
      </c>
      <c r="M20">
        <f t="shared" si="6"/>
        <v>10.899999999999999</v>
      </c>
      <c r="N20">
        <f t="shared" si="1"/>
        <v>0.48999999999999899</v>
      </c>
      <c r="O20">
        <f t="shared" si="2"/>
        <v>10.7</v>
      </c>
      <c r="P20" s="19">
        <f t="shared" si="0"/>
        <v>0.25</v>
      </c>
      <c r="Q20">
        <f t="shared" si="7"/>
        <v>10.299999999999999</v>
      </c>
      <c r="R20" s="9">
        <f t="shared" si="3"/>
        <v>9.9999999999999291E-3</v>
      </c>
      <c r="S20" s="9">
        <f t="shared" si="8"/>
        <v>10.314414414414413</v>
      </c>
      <c r="T20" s="9">
        <f t="shared" si="4"/>
        <v>1.3090658225793247E-2</v>
      </c>
    </row>
    <row r="21" spans="2:20">
      <c r="B21">
        <v>308</v>
      </c>
      <c r="C21">
        <v>20</v>
      </c>
      <c r="D21" s="3">
        <v>2015</v>
      </c>
      <c r="E21" s="3">
        <v>8</v>
      </c>
      <c r="F21" s="3" t="e">
        <f>IF(#REF!&lt;=3,1,IF(#REF!&lt;=6,2,IF(#REF!&lt;=9,3,4)))</f>
        <v>#REF!</v>
      </c>
      <c r="G21" s="3" t="e">
        <f>IF(MOD(#REF!,3)=1,"Początek",IF(MOD(#REF!,3)=0,"Koniec","Środek"))</f>
        <v>#REF!</v>
      </c>
      <c r="H21" s="11">
        <v>10</v>
      </c>
      <c r="I21" s="9">
        <f t="shared" si="9"/>
        <v>10.666666666666666</v>
      </c>
      <c r="J21" s="9">
        <f t="shared" si="5"/>
        <v>0.44444444444444364</v>
      </c>
      <c r="K21" s="9">
        <f t="shared" si="10"/>
        <v>10.875</v>
      </c>
      <c r="L21" s="19">
        <f t="shared" si="11"/>
        <v>0.765625</v>
      </c>
      <c r="M21">
        <f t="shared" si="6"/>
        <v>10.45</v>
      </c>
      <c r="N21">
        <f t="shared" si="1"/>
        <v>0.20249999999999935</v>
      </c>
      <c r="O21">
        <f t="shared" si="2"/>
        <v>10.199999999999999</v>
      </c>
      <c r="P21" s="19">
        <f t="shared" si="0"/>
        <v>3.9999999999999716E-2</v>
      </c>
      <c r="Q21">
        <f t="shared" si="7"/>
        <v>9.6999999999999993</v>
      </c>
      <c r="R21" s="9">
        <f t="shared" si="3"/>
        <v>9.0000000000000427E-2</v>
      </c>
      <c r="S21" s="9">
        <f t="shared" si="8"/>
        <v>9.7233644859813069</v>
      </c>
      <c r="T21" s="9">
        <f t="shared" si="4"/>
        <v>7.6527207616386567E-2</v>
      </c>
    </row>
    <row r="22" spans="2:20">
      <c r="B22">
        <v>309</v>
      </c>
      <c r="C22">
        <v>21</v>
      </c>
      <c r="D22" s="3">
        <v>2015</v>
      </c>
      <c r="E22" s="3">
        <v>9</v>
      </c>
      <c r="F22" s="3" t="e">
        <f>IF(#REF!&lt;=3,1,IF(#REF!&lt;=6,2,IF(#REF!&lt;=9,3,4)))</f>
        <v>#REF!</v>
      </c>
      <c r="G22" s="3" t="e">
        <f>IF(MOD(#REF!,3)=1,"Początek",IF(MOD(#REF!,3)=0,"Koniec","Środek"))</f>
        <v>#REF!</v>
      </c>
      <c r="H22" s="11">
        <v>9.9</v>
      </c>
      <c r="I22" s="9">
        <f t="shared" si="9"/>
        <v>10.299999999999999</v>
      </c>
      <c r="J22" s="9">
        <f t="shared" si="5"/>
        <v>0.15999999999999887</v>
      </c>
      <c r="K22" s="9">
        <f t="shared" si="10"/>
        <v>10.5</v>
      </c>
      <c r="L22" s="19">
        <f t="shared" si="11"/>
        <v>0.3599999999999996</v>
      </c>
      <c r="M22">
        <f t="shared" si="6"/>
        <v>10.1</v>
      </c>
      <c r="N22">
        <f t="shared" si="1"/>
        <v>3.9999999999999716E-2</v>
      </c>
      <c r="O22">
        <f t="shared" si="2"/>
        <v>10</v>
      </c>
      <c r="P22" s="19">
        <f t="shared" si="0"/>
        <v>9.9999999999999291E-3</v>
      </c>
      <c r="Q22">
        <f t="shared" si="7"/>
        <v>9.8000000000000007</v>
      </c>
      <c r="R22" s="9">
        <f t="shared" si="3"/>
        <v>9.9999999999999291E-3</v>
      </c>
      <c r="S22" s="9">
        <f t="shared" si="8"/>
        <v>9.8039215686274517</v>
      </c>
      <c r="T22" s="9">
        <f t="shared" si="4"/>
        <v>9.231064975009546E-3</v>
      </c>
    </row>
    <row r="23" spans="2:20">
      <c r="B23">
        <v>310</v>
      </c>
      <c r="C23">
        <v>22</v>
      </c>
      <c r="D23" s="3">
        <v>2015</v>
      </c>
      <c r="E23" s="3">
        <v>10</v>
      </c>
      <c r="F23" s="3" t="e">
        <f>IF(#REF!&lt;=3,1,IF(#REF!&lt;=6,2,IF(#REF!&lt;=9,3,4)))</f>
        <v>#REF!</v>
      </c>
      <c r="G23" s="3" t="e">
        <f>IF(MOD(#REF!,3)=1,"Początek",IF(MOD(#REF!,3)=0,"Koniec","Środek"))</f>
        <v>#REF!</v>
      </c>
      <c r="H23" s="11">
        <v>9.6999999999999993</v>
      </c>
      <c r="I23" s="9">
        <f t="shared" si="9"/>
        <v>10.033333333333333</v>
      </c>
      <c r="J23" s="9">
        <f t="shared" si="5"/>
        <v>0.11111111111111151</v>
      </c>
      <c r="K23" s="9">
        <f t="shared" si="10"/>
        <v>10.199999999999999</v>
      </c>
      <c r="L23" s="19">
        <f t="shared" si="11"/>
        <v>0.25</v>
      </c>
      <c r="M23">
        <f t="shared" si="6"/>
        <v>9.9499999999999993</v>
      </c>
      <c r="N23">
        <f t="shared" si="1"/>
        <v>6.25E-2</v>
      </c>
      <c r="O23">
        <f t="shared" si="2"/>
        <v>9.9</v>
      </c>
      <c r="P23" s="19">
        <f t="shared" si="0"/>
        <v>4.0000000000000424E-2</v>
      </c>
      <c r="Q23">
        <f t="shared" si="7"/>
        <v>9.8000000000000007</v>
      </c>
      <c r="R23" s="9">
        <f t="shared" si="3"/>
        <v>1.0000000000000285E-2</v>
      </c>
      <c r="S23" s="9">
        <f t="shared" si="8"/>
        <v>9.8010000000000002</v>
      </c>
      <c r="T23" s="9">
        <f t="shared" si="4"/>
        <v>1.0201000000000175E-2</v>
      </c>
    </row>
    <row r="24" spans="2:20">
      <c r="B24">
        <v>311</v>
      </c>
      <c r="C24">
        <v>23</v>
      </c>
      <c r="D24" s="3">
        <v>2015</v>
      </c>
      <c r="E24" s="3">
        <v>11</v>
      </c>
      <c r="F24" s="3" t="e">
        <f>IF(#REF!&lt;=3,1,IF(#REF!&lt;=6,2,IF(#REF!&lt;=9,3,4)))</f>
        <v>#REF!</v>
      </c>
      <c r="G24" s="3" t="e">
        <f>IF(MOD(#REF!,3)=1,"Początek",IF(MOD(#REF!,3)=0,"Koniec","Środek"))</f>
        <v>#REF!</v>
      </c>
      <c r="H24" s="11">
        <v>9.6</v>
      </c>
      <c r="I24" s="9">
        <f t="shared" si="9"/>
        <v>9.8666666666666654</v>
      </c>
      <c r="J24" s="9">
        <f t="shared" si="5"/>
        <v>7.1111111111110611E-2</v>
      </c>
      <c r="K24" s="9">
        <f t="shared" si="10"/>
        <v>9.9499999999999993</v>
      </c>
      <c r="L24" s="19">
        <f t="shared" si="11"/>
        <v>0.12249999999999975</v>
      </c>
      <c r="M24">
        <f t="shared" si="6"/>
        <v>9.8000000000000007</v>
      </c>
      <c r="N24">
        <f t="shared" si="1"/>
        <v>4.0000000000000424E-2</v>
      </c>
      <c r="O24">
        <f t="shared" si="2"/>
        <v>9.6999999999999993</v>
      </c>
      <c r="P24" s="19">
        <f t="shared" si="0"/>
        <v>9.9999999999999291E-3</v>
      </c>
      <c r="Q24">
        <f t="shared" si="7"/>
        <v>9.4999999999999982</v>
      </c>
      <c r="R24" s="9">
        <f t="shared" si="3"/>
        <v>1.0000000000000285E-2</v>
      </c>
      <c r="S24" s="9">
        <f t="shared" si="8"/>
        <v>9.5040404040404027</v>
      </c>
      <c r="T24" s="9">
        <f t="shared" si="4"/>
        <v>9.2082440567290876E-3</v>
      </c>
    </row>
    <row r="25" spans="2:20">
      <c r="B25">
        <v>312</v>
      </c>
      <c r="C25">
        <v>24</v>
      </c>
      <c r="D25" s="3">
        <v>2015</v>
      </c>
      <c r="E25" s="3">
        <v>12</v>
      </c>
      <c r="F25" s="3" t="e">
        <f>IF(#REF!&lt;=3,1,IF(#REF!&lt;=6,2,IF(#REF!&lt;=9,3,4)))</f>
        <v>#REF!</v>
      </c>
      <c r="G25" s="3" t="e">
        <f>IF(MOD(#REF!,3)=1,"Początek",IF(MOD(#REF!,3)=0,"Koniec","Środek"))</f>
        <v>#REF!</v>
      </c>
      <c r="H25" s="11">
        <v>9.6</v>
      </c>
      <c r="I25" s="9">
        <f t="shared" si="9"/>
        <v>9.7333333333333343</v>
      </c>
      <c r="J25" s="9">
        <f t="shared" si="5"/>
        <v>1.7777777777778125E-2</v>
      </c>
      <c r="K25" s="9">
        <f t="shared" si="10"/>
        <v>9.7999999999999989</v>
      </c>
      <c r="L25" s="19">
        <f t="shared" si="11"/>
        <v>3.9999999999999716E-2</v>
      </c>
      <c r="M25">
        <f t="shared" si="6"/>
        <v>9.6499999999999986</v>
      </c>
      <c r="N25">
        <f t="shared" si="1"/>
        <v>2.4999999999998934E-3</v>
      </c>
      <c r="O25">
        <f t="shared" si="2"/>
        <v>9.6</v>
      </c>
      <c r="P25" s="19">
        <f t="shared" si="0"/>
        <v>0</v>
      </c>
      <c r="Q25">
        <f t="shared" si="7"/>
        <v>9.5</v>
      </c>
      <c r="R25" s="9">
        <f t="shared" si="3"/>
        <v>9.9999999999999291E-3</v>
      </c>
      <c r="S25" s="9">
        <f t="shared" si="8"/>
        <v>9.5010309278350515</v>
      </c>
      <c r="T25" s="9">
        <f t="shared" si="4"/>
        <v>9.794877245190705E-3</v>
      </c>
    </row>
    <row r="26" spans="2:20">
      <c r="B26">
        <v>313</v>
      </c>
      <c r="C26">
        <v>25</v>
      </c>
      <c r="D26" s="1">
        <v>2016</v>
      </c>
      <c r="E26" s="1">
        <v>1</v>
      </c>
      <c r="F26" s="1" t="e">
        <f>IF(#REF!&lt;=3,1,IF(#REF!&lt;=6,2,IF(#REF!&lt;=9,3,4)))</f>
        <v>#REF!</v>
      </c>
      <c r="G26" s="1" t="e">
        <f>IF(MOD(#REF!,3)=1,"Początek",IF(MOD(#REF!,3)=0,"Koniec","Środek"))</f>
        <v>#REF!</v>
      </c>
      <c r="H26" s="10">
        <v>9.7000000000000011</v>
      </c>
      <c r="I26" s="9">
        <f t="shared" si="9"/>
        <v>9.6333333333333329</v>
      </c>
      <c r="J26" s="9">
        <f t="shared" si="5"/>
        <v>4.44444444444465E-3</v>
      </c>
      <c r="K26" s="9">
        <f t="shared" si="10"/>
        <v>9.7000000000000011</v>
      </c>
      <c r="L26" s="19">
        <f t="shared" si="11"/>
        <v>0</v>
      </c>
      <c r="M26">
        <f t="shared" si="6"/>
        <v>9.6</v>
      </c>
      <c r="N26">
        <f t="shared" si="1"/>
        <v>1.0000000000000285E-2</v>
      </c>
      <c r="O26">
        <f t="shared" si="2"/>
        <v>9.6</v>
      </c>
      <c r="P26" s="19">
        <f t="shared" si="0"/>
        <v>1.0000000000000285E-2</v>
      </c>
      <c r="Q26">
        <f t="shared" si="7"/>
        <v>9.6</v>
      </c>
      <c r="R26" s="9">
        <f t="shared" si="3"/>
        <v>1.0000000000000285E-2</v>
      </c>
      <c r="S26" s="9">
        <f t="shared" si="8"/>
        <v>9.6</v>
      </c>
      <c r="T26" s="9">
        <f t="shared" si="4"/>
        <v>1.0000000000000285E-2</v>
      </c>
    </row>
    <row r="27" spans="2:20">
      <c r="B27">
        <v>314</v>
      </c>
      <c r="C27">
        <v>26</v>
      </c>
      <c r="D27" s="1">
        <v>2016</v>
      </c>
      <c r="E27" s="1">
        <v>2</v>
      </c>
      <c r="F27" s="1" t="e">
        <f>IF(#REF!&lt;=3,1,IF(#REF!&lt;=6,2,IF(#REF!&lt;=9,3,4)))</f>
        <v>#REF!</v>
      </c>
      <c r="G27" s="1" t="e">
        <f>IF(MOD(#REF!,3)=1,"Początek",IF(MOD(#REF!,3)=0,"Koniec","Środek"))</f>
        <v>#REF!</v>
      </c>
      <c r="H27" s="10">
        <v>10.199999999999999</v>
      </c>
      <c r="I27" s="9">
        <f t="shared" si="9"/>
        <v>9.6333333333333329</v>
      </c>
      <c r="J27" s="9">
        <f t="shared" si="5"/>
        <v>0.32111111111111085</v>
      </c>
      <c r="K27" s="9">
        <f t="shared" si="10"/>
        <v>9.65</v>
      </c>
      <c r="L27" s="19">
        <f t="shared" si="11"/>
        <v>0.30249999999999883</v>
      </c>
      <c r="M27">
        <f t="shared" si="6"/>
        <v>9.65</v>
      </c>
      <c r="N27">
        <f t="shared" si="1"/>
        <v>0.30249999999999883</v>
      </c>
      <c r="O27">
        <f t="shared" si="2"/>
        <v>9.7000000000000011</v>
      </c>
      <c r="P27" s="19">
        <f t="shared" si="0"/>
        <v>0.24999999999999822</v>
      </c>
      <c r="Q27">
        <f t="shared" si="7"/>
        <v>9.8000000000000025</v>
      </c>
      <c r="R27" s="9">
        <f t="shared" si="3"/>
        <v>0.15999999999999745</v>
      </c>
      <c r="S27" s="9">
        <f t="shared" si="8"/>
        <v>9.8010416666666682</v>
      </c>
      <c r="T27" s="9">
        <f t="shared" si="4"/>
        <v>0.15916775173610931</v>
      </c>
    </row>
    <row r="28" spans="2:20">
      <c r="B28">
        <v>315</v>
      </c>
      <c r="C28">
        <v>27</v>
      </c>
      <c r="D28" s="1">
        <v>2016</v>
      </c>
      <c r="E28" s="1">
        <v>3</v>
      </c>
      <c r="F28" s="1" t="e">
        <f>IF(#REF!&lt;=3,1,IF(#REF!&lt;=6,2,IF(#REF!&lt;=9,3,4)))</f>
        <v>#REF!</v>
      </c>
      <c r="G28" s="1" t="e">
        <f>IF(MOD(#REF!,3)=1,"Początek",IF(MOD(#REF!,3)=0,"Koniec","Środek"))</f>
        <v>#REF!</v>
      </c>
      <c r="H28" s="10">
        <v>10.199999999999999</v>
      </c>
      <c r="I28" s="9">
        <f t="shared" si="9"/>
        <v>9.8333333333333339</v>
      </c>
      <c r="J28" s="9">
        <f t="shared" si="5"/>
        <v>0.13444444444444348</v>
      </c>
      <c r="K28" s="9">
        <f t="shared" si="10"/>
        <v>9.7749999999999986</v>
      </c>
      <c r="L28" s="19">
        <f t="shared" si="11"/>
        <v>0.18062500000000059</v>
      </c>
      <c r="M28">
        <f t="shared" si="6"/>
        <v>9.9499999999999993</v>
      </c>
      <c r="N28">
        <f t="shared" si="1"/>
        <v>6.25E-2</v>
      </c>
      <c r="O28">
        <f t="shared" si="2"/>
        <v>10.199999999999999</v>
      </c>
      <c r="P28" s="19">
        <f t="shared" si="0"/>
        <v>0</v>
      </c>
      <c r="Q28">
        <f t="shared" si="7"/>
        <v>10.699999999999998</v>
      </c>
      <c r="R28" s="9">
        <f t="shared" si="3"/>
        <v>0.24999999999999822</v>
      </c>
      <c r="S28" s="9">
        <f t="shared" si="8"/>
        <v>10.725773195876286</v>
      </c>
      <c r="T28" s="9">
        <f t="shared" si="4"/>
        <v>0.27643745350196425</v>
      </c>
    </row>
    <row r="29" spans="2:20">
      <c r="B29">
        <v>316</v>
      </c>
      <c r="C29">
        <v>28</v>
      </c>
      <c r="D29" s="1">
        <v>2016</v>
      </c>
      <c r="E29" s="1">
        <v>4</v>
      </c>
      <c r="F29" s="1" t="e">
        <f>IF(#REF!&lt;=3,1,IF(#REF!&lt;=6,2,IF(#REF!&lt;=9,3,4)))</f>
        <v>#REF!</v>
      </c>
      <c r="G29" s="1" t="e">
        <f>IF(MOD(#REF!,3)=1,"Początek",IF(MOD(#REF!,3)=0,"Koniec","Środek"))</f>
        <v>#REF!</v>
      </c>
      <c r="H29" s="10">
        <v>9.9</v>
      </c>
      <c r="I29" s="9">
        <f t="shared" si="9"/>
        <v>10.033333333333333</v>
      </c>
      <c r="J29" s="9">
        <f t="shared" si="5"/>
        <v>1.7777777777777653E-2</v>
      </c>
      <c r="K29" s="9">
        <f t="shared" si="10"/>
        <v>9.9250000000000007</v>
      </c>
      <c r="L29" s="19">
        <f t="shared" si="11"/>
        <v>6.2500000000001779E-4</v>
      </c>
      <c r="M29">
        <f t="shared" si="6"/>
        <v>10.199999999999999</v>
      </c>
      <c r="N29">
        <f t="shared" si="1"/>
        <v>8.9999999999999358E-2</v>
      </c>
      <c r="O29">
        <f t="shared" si="2"/>
        <v>10.199999999999999</v>
      </c>
      <c r="P29" s="19">
        <f t="shared" si="0"/>
        <v>8.9999999999999358E-2</v>
      </c>
      <c r="Q29">
        <f t="shared" si="7"/>
        <v>10.199999999999999</v>
      </c>
      <c r="R29" s="9">
        <f t="shared" si="3"/>
        <v>8.9999999999999358E-2</v>
      </c>
      <c r="S29" s="9">
        <f t="shared" si="8"/>
        <v>10.199999999999999</v>
      </c>
      <c r="T29" s="9">
        <f t="shared" si="4"/>
        <v>8.9999999999999358E-2</v>
      </c>
    </row>
    <row r="30" spans="2:20">
      <c r="B30">
        <v>317</v>
      </c>
      <c r="C30">
        <v>29</v>
      </c>
      <c r="D30" s="1">
        <v>2016</v>
      </c>
      <c r="E30" s="1">
        <v>5</v>
      </c>
      <c r="F30" s="1" t="e">
        <f>IF(#REF!&lt;=3,1,IF(#REF!&lt;=6,2,IF(#REF!&lt;=9,3,4)))</f>
        <v>#REF!</v>
      </c>
      <c r="G30" s="1" t="e">
        <f>IF(MOD(#REF!,3)=1,"Początek",IF(MOD(#REF!,3)=0,"Koniec","Środek"))</f>
        <v>#REF!</v>
      </c>
      <c r="H30" s="10">
        <v>9.4</v>
      </c>
      <c r="I30" s="9">
        <f t="shared" si="9"/>
        <v>10.1</v>
      </c>
      <c r="J30" s="9">
        <f t="shared" si="5"/>
        <v>0.48999999999999899</v>
      </c>
      <c r="K30" s="9">
        <f t="shared" si="10"/>
        <v>10</v>
      </c>
      <c r="L30" s="19">
        <f t="shared" si="11"/>
        <v>0.3599999999999996</v>
      </c>
      <c r="M30">
        <f t="shared" si="6"/>
        <v>10.050000000000001</v>
      </c>
      <c r="N30">
        <f t="shared" si="1"/>
        <v>0.42250000000000049</v>
      </c>
      <c r="O30">
        <f t="shared" si="2"/>
        <v>9.9</v>
      </c>
      <c r="P30" s="19">
        <f t="shared" si="0"/>
        <v>0.25</v>
      </c>
      <c r="Q30">
        <f t="shared" si="7"/>
        <v>9.6000000000000014</v>
      </c>
      <c r="R30" s="9">
        <f t="shared" si="3"/>
        <v>4.0000000000000424E-2</v>
      </c>
      <c r="S30" s="9">
        <f t="shared" si="8"/>
        <v>9.6088235294117652</v>
      </c>
      <c r="T30" s="9">
        <f t="shared" si="4"/>
        <v>4.3607266435986218E-2</v>
      </c>
    </row>
    <row r="31" spans="2:20">
      <c r="B31">
        <v>318</v>
      </c>
      <c r="C31">
        <v>30</v>
      </c>
      <c r="D31" s="1">
        <v>2016</v>
      </c>
      <c r="E31" s="1">
        <v>6</v>
      </c>
      <c r="F31" s="1" t="e">
        <f>IF(#REF!&lt;=3,1,IF(#REF!&lt;=6,2,IF(#REF!&lt;=9,3,4)))</f>
        <v>#REF!</v>
      </c>
      <c r="G31" s="1" t="e">
        <f>IF(MOD(#REF!,3)=1,"Początek",IF(MOD(#REF!,3)=0,"Koniec","Środek"))</f>
        <v>#REF!</v>
      </c>
      <c r="H31" s="10">
        <v>9.1</v>
      </c>
      <c r="I31" s="9">
        <f t="shared" si="9"/>
        <v>9.8333333333333339</v>
      </c>
      <c r="J31" s="9">
        <f t="shared" si="5"/>
        <v>0.53777777777777913</v>
      </c>
      <c r="K31" s="9">
        <f t="shared" si="10"/>
        <v>9.9249999999999989</v>
      </c>
      <c r="L31" s="19">
        <f t="shared" si="11"/>
        <v>0.68062499999999881</v>
      </c>
      <c r="M31">
        <f t="shared" si="6"/>
        <v>9.65</v>
      </c>
      <c r="N31">
        <f t="shared" si="1"/>
        <v>0.30250000000000077</v>
      </c>
      <c r="O31">
        <f t="shared" si="2"/>
        <v>9.4</v>
      </c>
      <c r="P31" s="19">
        <f t="shared" si="0"/>
        <v>9.0000000000000427E-2</v>
      </c>
      <c r="Q31">
        <f t="shared" si="7"/>
        <v>8.9</v>
      </c>
      <c r="R31" s="9">
        <f t="shared" si="3"/>
        <v>3.9999999999999716E-2</v>
      </c>
      <c r="S31" s="9">
        <f t="shared" si="8"/>
        <v>8.9252525252525263</v>
      </c>
      <c r="T31" s="9">
        <f t="shared" si="4"/>
        <v>3.0536679930618826E-2</v>
      </c>
    </row>
    <row r="32" spans="2:20">
      <c r="B32">
        <v>319</v>
      </c>
      <c r="C32">
        <v>31</v>
      </c>
      <c r="D32" s="1">
        <v>2016</v>
      </c>
      <c r="E32" s="1">
        <v>7</v>
      </c>
      <c r="F32" s="1" t="e">
        <f>IF(#REF!&lt;=3,1,IF(#REF!&lt;=6,2,IF(#REF!&lt;=9,3,4)))</f>
        <v>#REF!</v>
      </c>
      <c r="G32" s="1" t="e">
        <f>IF(MOD(#REF!,3)=1,"Początek",IF(MOD(#REF!,3)=0,"Koniec","Środek"))</f>
        <v>#REF!</v>
      </c>
      <c r="H32" s="10">
        <v>8.6999999999999993</v>
      </c>
      <c r="I32" s="9">
        <f t="shared" si="9"/>
        <v>9.4666666666666668</v>
      </c>
      <c r="J32" s="9">
        <f t="shared" si="5"/>
        <v>0.58777777777777906</v>
      </c>
      <c r="K32" s="9">
        <f t="shared" si="10"/>
        <v>9.65</v>
      </c>
      <c r="L32" s="19">
        <f t="shared" si="11"/>
        <v>0.90250000000000208</v>
      </c>
      <c r="M32">
        <f t="shared" si="6"/>
        <v>9.25</v>
      </c>
      <c r="N32">
        <f t="shared" si="1"/>
        <v>0.30250000000000077</v>
      </c>
      <c r="O32">
        <f t="shared" si="2"/>
        <v>9.1</v>
      </c>
      <c r="P32" s="19">
        <f t="shared" si="0"/>
        <v>0.16000000000000028</v>
      </c>
      <c r="Q32">
        <f t="shared" si="7"/>
        <v>8.7999999999999989</v>
      </c>
      <c r="R32" s="9">
        <f t="shared" si="3"/>
        <v>9.9999999999999291E-3</v>
      </c>
      <c r="S32" s="9">
        <f t="shared" si="8"/>
        <v>8.8095744680851045</v>
      </c>
      <c r="T32" s="9">
        <f t="shared" si="4"/>
        <v>1.2006564056133734E-2</v>
      </c>
    </row>
    <row r="33" spans="2:20">
      <c r="B33">
        <v>320</v>
      </c>
      <c r="C33">
        <v>32</v>
      </c>
      <c r="D33" s="1">
        <v>2016</v>
      </c>
      <c r="E33" s="1">
        <v>8</v>
      </c>
      <c r="F33" s="1" t="e">
        <f>IF(#REF!&lt;=3,1,IF(#REF!&lt;=6,2,IF(#REF!&lt;=9,3,4)))</f>
        <v>#REF!</v>
      </c>
      <c r="G33" s="1" t="e">
        <f>IF(MOD(#REF!,3)=1,"Początek",IF(MOD(#REF!,3)=0,"Koniec","Środek"))</f>
        <v>#REF!</v>
      </c>
      <c r="H33" s="10">
        <v>8.5</v>
      </c>
      <c r="I33" s="9">
        <f t="shared" si="9"/>
        <v>9.0666666666666664</v>
      </c>
      <c r="J33" s="9">
        <f t="shared" si="5"/>
        <v>0.32111111111111085</v>
      </c>
      <c r="K33" s="9">
        <f t="shared" si="10"/>
        <v>9.2749999999999986</v>
      </c>
      <c r="L33" s="19">
        <f t="shared" si="11"/>
        <v>0.60062499999999774</v>
      </c>
      <c r="M33">
        <f t="shared" si="6"/>
        <v>8.8999999999999986</v>
      </c>
      <c r="N33">
        <f t="shared" si="1"/>
        <v>0.15999999999999887</v>
      </c>
      <c r="O33">
        <f t="shared" si="2"/>
        <v>8.6999999999999993</v>
      </c>
      <c r="P33" s="19">
        <f t="shared" si="0"/>
        <v>3.9999999999999716E-2</v>
      </c>
      <c r="Q33">
        <f t="shared" si="7"/>
        <v>8.2999999999999989</v>
      </c>
      <c r="R33" s="9">
        <f t="shared" si="3"/>
        <v>4.0000000000000424E-2</v>
      </c>
      <c r="S33" s="9">
        <f t="shared" si="8"/>
        <v>8.3175824175824165</v>
      </c>
      <c r="T33" s="9">
        <f t="shared" si="4"/>
        <v>3.3276174375075886E-2</v>
      </c>
    </row>
    <row r="34" spans="2:20">
      <c r="B34">
        <v>321</v>
      </c>
      <c r="C34">
        <v>33</v>
      </c>
      <c r="D34" s="1">
        <v>2016</v>
      </c>
      <c r="E34" s="1">
        <v>9</v>
      </c>
      <c r="F34" s="1" t="e">
        <f>IF(#REF!&lt;=3,1,IF(#REF!&lt;=6,2,IF(#REF!&lt;=9,3,4)))</f>
        <v>#REF!</v>
      </c>
      <c r="G34" s="1" t="e">
        <f>IF(MOD(#REF!,3)=1,"Początek",IF(MOD(#REF!,3)=0,"Koniec","Środek"))</f>
        <v>#REF!</v>
      </c>
      <c r="H34" s="10">
        <v>8.4</v>
      </c>
      <c r="I34" s="9">
        <f t="shared" si="9"/>
        <v>8.7666666666666657</v>
      </c>
      <c r="J34" s="9">
        <f t="shared" si="5"/>
        <v>0.13444444444444348</v>
      </c>
      <c r="K34" s="9">
        <f t="shared" si="10"/>
        <v>8.9250000000000007</v>
      </c>
      <c r="L34" s="19">
        <f t="shared" si="11"/>
        <v>0.2756250000000004</v>
      </c>
      <c r="M34">
        <f t="shared" si="6"/>
        <v>8.6</v>
      </c>
      <c r="N34">
        <f t="shared" si="1"/>
        <v>3.9999999999999716E-2</v>
      </c>
      <c r="O34">
        <f t="shared" si="2"/>
        <v>8.5</v>
      </c>
      <c r="P34" s="19">
        <f t="shared" si="0"/>
        <v>9.9999999999999291E-3</v>
      </c>
      <c r="Q34">
        <f t="shared" si="7"/>
        <v>8.3000000000000007</v>
      </c>
      <c r="R34" s="9">
        <f t="shared" si="3"/>
        <v>9.9999999999999291E-3</v>
      </c>
      <c r="S34" s="9">
        <f t="shared" si="8"/>
        <v>8.3045977011494259</v>
      </c>
      <c r="T34" s="9">
        <f t="shared" si="4"/>
        <v>9.1015986259743286E-3</v>
      </c>
    </row>
    <row r="35" spans="2:20">
      <c r="B35">
        <v>322</v>
      </c>
      <c r="C35">
        <v>34</v>
      </c>
      <c r="D35" s="1">
        <v>2016</v>
      </c>
      <c r="E35" s="1">
        <v>10</v>
      </c>
      <c r="F35" s="1" t="e">
        <f>IF(#REF!&lt;=3,1,IF(#REF!&lt;=6,2,IF(#REF!&lt;=9,3,4)))</f>
        <v>#REF!</v>
      </c>
      <c r="G35" s="1" t="e">
        <f>IF(MOD(#REF!,3)=1,"Początek",IF(MOD(#REF!,3)=0,"Koniec","Środek"))</f>
        <v>#REF!</v>
      </c>
      <c r="H35" s="10">
        <v>8.3000000000000007</v>
      </c>
      <c r="I35" s="9">
        <f t="shared" si="9"/>
        <v>8.5333333333333332</v>
      </c>
      <c r="J35" s="9">
        <f t="shared" si="5"/>
        <v>5.444444444444406E-2</v>
      </c>
      <c r="K35" s="9">
        <f t="shared" si="10"/>
        <v>8.6749999999999989</v>
      </c>
      <c r="L35" s="19">
        <f t="shared" si="11"/>
        <v>0.14062499999999867</v>
      </c>
      <c r="M35">
        <f t="shared" si="6"/>
        <v>8.4499999999999993</v>
      </c>
      <c r="N35">
        <f t="shared" si="1"/>
        <v>2.2499999999999572E-2</v>
      </c>
      <c r="O35">
        <f t="shared" si="2"/>
        <v>8.4</v>
      </c>
      <c r="P35" s="19">
        <f t="shared" si="0"/>
        <v>9.9999999999999291E-3</v>
      </c>
      <c r="Q35">
        <f t="shared" si="7"/>
        <v>8.3000000000000007</v>
      </c>
      <c r="R35" s="9">
        <f t="shared" si="3"/>
        <v>0</v>
      </c>
      <c r="S35" s="9">
        <f t="shared" si="8"/>
        <v>8.3011764705882367</v>
      </c>
      <c r="T35" s="9">
        <f t="shared" si="4"/>
        <v>1.384083044984361E-6</v>
      </c>
    </row>
    <row r="36" spans="2:20">
      <c r="B36">
        <v>323</v>
      </c>
      <c r="C36">
        <v>35</v>
      </c>
      <c r="D36" s="1">
        <v>2016</v>
      </c>
      <c r="E36" s="1">
        <v>11</v>
      </c>
      <c r="F36" s="1" t="e">
        <f>IF(#REF!&lt;=3,1,IF(#REF!&lt;=6,2,IF(#REF!&lt;=9,3,4)))</f>
        <v>#REF!</v>
      </c>
      <c r="G36" s="1" t="e">
        <f>IF(MOD(#REF!,3)=1,"Początek",IF(MOD(#REF!,3)=0,"Koniec","Środek"))</f>
        <v>#REF!</v>
      </c>
      <c r="H36" s="10">
        <v>8.1999999999999993</v>
      </c>
      <c r="I36" s="9">
        <f t="shared" si="9"/>
        <v>8.4</v>
      </c>
      <c r="J36" s="9">
        <f t="shared" si="5"/>
        <v>4.0000000000000424E-2</v>
      </c>
      <c r="K36" s="9">
        <f t="shared" si="10"/>
        <v>8.4750000000000014</v>
      </c>
      <c r="L36" s="19">
        <f t="shared" si="11"/>
        <v>7.5625000000001177E-2</v>
      </c>
      <c r="M36">
        <f t="shared" si="6"/>
        <v>8.3500000000000014</v>
      </c>
      <c r="N36">
        <f t="shared" si="1"/>
        <v>2.2500000000000641E-2</v>
      </c>
      <c r="O36">
        <f t="shared" si="2"/>
        <v>8.3000000000000007</v>
      </c>
      <c r="P36" s="19">
        <f t="shared" si="0"/>
        <v>1.0000000000000285E-2</v>
      </c>
      <c r="Q36">
        <f t="shared" si="7"/>
        <v>8.2000000000000011</v>
      </c>
      <c r="R36" s="9">
        <f t="shared" si="3"/>
        <v>3.1554436208840472E-30</v>
      </c>
      <c r="S36" s="9">
        <f t="shared" si="8"/>
        <v>8.2011904761904777</v>
      </c>
      <c r="T36" s="9">
        <f t="shared" si="4"/>
        <v>1.4172335600959796E-6</v>
      </c>
    </row>
    <row r="37" spans="2:20">
      <c r="B37">
        <v>324</v>
      </c>
      <c r="C37">
        <v>36</v>
      </c>
      <c r="D37" s="1">
        <v>2016</v>
      </c>
      <c r="E37" s="1">
        <v>12</v>
      </c>
      <c r="F37" s="1" t="e">
        <f>IF(#REF!&lt;=3,1,IF(#REF!&lt;=6,2,IF(#REF!&lt;=9,3,4)))</f>
        <v>#REF!</v>
      </c>
      <c r="G37" s="1" t="e">
        <f>IF(MOD(#REF!,3)=1,"Początek",IF(MOD(#REF!,3)=0,"Koniec","Środek"))</f>
        <v>#REF!</v>
      </c>
      <c r="H37" s="10">
        <v>8.1999999999999993</v>
      </c>
      <c r="I37" s="9">
        <f t="shared" si="9"/>
        <v>8.3000000000000007</v>
      </c>
      <c r="J37" s="9">
        <f t="shared" si="5"/>
        <v>1.0000000000000285E-2</v>
      </c>
      <c r="K37" s="9">
        <f t="shared" si="10"/>
        <v>8.35</v>
      </c>
      <c r="L37" s="19">
        <f t="shared" si="11"/>
        <v>2.2500000000000107E-2</v>
      </c>
      <c r="M37">
        <f t="shared" si="6"/>
        <v>8.25</v>
      </c>
      <c r="N37">
        <f t="shared" si="1"/>
        <v>2.5000000000000712E-3</v>
      </c>
      <c r="O37">
        <f t="shared" si="2"/>
        <v>8.1999999999999993</v>
      </c>
      <c r="P37" s="19">
        <f t="shared" si="0"/>
        <v>0</v>
      </c>
      <c r="Q37">
        <f t="shared" si="7"/>
        <v>8.0999999999999979</v>
      </c>
      <c r="R37" s="9">
        <f t="shared" si="3"/>
        <v>1.0000000000000285E-2</v>
      </c>
      <c r="S37" s="9">
        <f t="shared" si="8"/>
        <v>8.1012048192771058</v>
      </c>
      <c r="T37" s="9">
        <f t="shared" si="4"/>
        <v>9.7604877340691891E-3</v>
      </c>
    </row>
    <row r="38" spans="2:20">
      <c r="B38">
        <v>325</v>
      </c>
      <c r="C38">
        <v>37</v>
      </c>
      <c r="D38" s="3">
        <v>2017</v>
      </c>
      <c r="E38" s="3">
        <v>1</v>
      </c>
      <c r="F38" s="3" t="e">
        <f>IF(#REF!&lt;=3,1,IF(#REF!&lt;=6,2,IF(#REF!&lt;=9,3,4)))</f>
        <v>#REF!</v>
      </c>
      <c r="G38" s="3" t="e">
        <f>IF(MOD(#REF!,3)=1,"Początek",IF(MOD(#REF!,3)=0,"Koniec","Środek"))</f>
        <v>#REF!</v>
      </c>
      <c r="H38" s="11">
        <v>8.1999999999999993</v>
      </c>
      <c r="I38" s="9">
        <f t="shared" si="9"/>
        <v>8.2333333333333325</v>
      </c>
      <c r="J38" s="9">
        <f t="shared" si="5"/>
        <v>1.1111111111111033E-3</v>
      </c>
      <c r="K38" s="9">
        <f t="shared" si="10"/>
        <v>8.2750000000000004</v>
      </c>
      <c r="L38" s="19">
        <f t="shared" si="11"/>
        <v>5.6250000000001603E-3</v>
      </c>
      <c r="M38">
        <f t="shared" si="6"/>
        <v>8.1999999999999993</v>
      </c>
      <c r="N38">
        <f t="shared" si="1"/>
        <v>0</v>
      </c>
      <c r="O38">
        <f t="shared" si="2"/>
        <v>8.1999999999999993</v>
      </c>
      <c r="P38" s="19">
        <f t="shared" si="0"/>
        <v>0</v>
      </c>
      <c r="Q38">
        <f t="shared" si="7"/>
        <v>8.1999999999999993</v>
      </c>
      <c r="R38" s="9">
        <f t="shared" si="3"/>
        <v>0</v>
      </c>
      <c r="S38" s="9">
        <f t="shared" si="8"/>
        <v>8.1999999999999993</v>
      </c>
      <c r="T38" s="9">
        <f t="shared" si="4"/>
        <v>0</v>
      </c>
    </row>
    <row r="39" spans="2:20">
      <c r="B39">
        <v>326</v>
      </c>
      <c r="C39">
        <v>38</v>
      </c>
      <c r="D39" s="3">
        <v>2017</v>
      </c>
      <c r="E39" s="3">
        <v>2</v>
      </c>
      <c r="F39" s="3" t="e">
        <f>IF(#REF!&lt;=3,1,IF(#REF!&lt;=6,2,IF(#REF!&lt;=9,3,4)))</f>
        <v>#REF!</v>
      </c>
      <c r="G39" s="3" t="e">
        <f>IF(MOD(#REF!,3)=1,"Początek",IF(MOD(#REF!,3)=0,"Koniec","Środek"))</f>
        <v>#REF!</v>
      </c>
      <c r="H39" s="11">
        <v>8.5</v>
      </c>
      <c r="I39" s="9">
        <f t="shared" si="9"/>
        <v>8.1999999999999993</v>
      </c>
      <c r="J39" s="9">
        <f t="shared" si="5"/>
        <v>9.0000000000000427E-2</v>
      </c>
      <c r="K39" s="9">
        <f t="shared" si="10"/>
        <v>8.2249999999999996</v>
      </c>
      <c r="L39" s="19">
        <f t="shared" si="11"/>
        <v>7.5625000000000192E-2</v>
      </c>
      <c r="M39">
        <f t="shared" si="6"/>
        <v>8.1999999999999993</v>
      </c>
      <c r="N39">
        <f t="shared" si="1"/>
        <v>9.0000000000000427E-2</v>
      </c>
      <c r="O39">
        <f t="shared" si="2"/>
        <v>8.1999999999999993</v>
      </c>
      <c r="P39" s="19">
        <f t="shared" si="0"/>
        <v>9.0000000000000427E-2</v>
      </c>
      <c r="Q39">
        <f t="shared" si="7"/>
        <v>8.1999999999999993</v>
      </c>
      <c r="R39" s="9">
        <f t="shared" si="3"/>
        <v>9.0000000000000427E-2</v>
      </c>
      <c r="S39" s="9">
        <f t="shared" si="8"/>
        <v>8.1999999999999993</v>
      </c>
      <c r="T39" s="9">
        <f t="shared" si="4"/>
        <v>9.0000000000000427E-2</v>
      </c>
    </row>
    <row r="40" spans="2:20">
      <c r="B40">
        <v>327</v>
      </c>
      <c r="C40">
        <v>39</v>
      </c>
      <c r="D40" s="3">
        <v>2017</v>
      </c>
      <c r="E40" s="3">
        <v>3</v>
      </c>
      <c r="F40" s="3" t="e">
        <f>IF(#REF!&lt;=3,1,IF(#REF!&lt;=6,2,IF(#REF!&lt;=9,3,4)))</f>
        <v>#REF!</v>
      </c>
      <c r="G40" s="3" t="e">
        <f>IF(MOD(#REF!,3)=1,"Początek",IF(MOD(#REF!,3)=0,"Koniec","Środek"))</f>
        <v>#REF!</v>
      </c>
      <c r="H40" s="11">
        <v>8.4</v>
      </c>
      <c r="I40" s="9">
        <f t="shared" si="9"/>
        <v>8.2999999999999989</v>
      </c>
      <c r="J40" s="9">
        <f t="shared" si="5"/>
        <v>1.0000000000000285E-2</v>
      </c>
      <c r="K40" s="9">
        <f t="shared" si="10"/>
        <v>8.2749999999999986</v>
      </c>
      <c r="L40" s="19">
        <f t="shared" si="11"/>
        <v>1.5625000000000444E-2</v>
      </c>
      <c r="M40">
        <f t="shared" si="6"/>
        <v>8.35</v>
      </c>
      <c r="N40">
        <f t="shared" si="1"/>
        <v>2.5000000000000712E-3</v>
      </c>
      <c r="O40">
        <f t="shared" si="2"/>
        <v>8.5</v>
      </c>
      <c r="P40" s="19">
        <f t="shared" si="0"/>
        <v>9.9999999999999291E-3</v>
      </c>
      <c r="Q40">
        <f t="shared" si="7"/>
        <v>8.8000000000000007</v>
      </c>
      <c r="R40" s="9">
        <f t="shared" si="3"/>
        <v>0.16000000000000028</v>
      </c>
      <c r="S40" s="9">
        <f t="shared" si="8"/>
        <v>8.8109756097560972</v>
      </c>
      <c r="T40" s="9">
        <f t="shared" si="4"/>
        <v>0.16890095181439557</v>
      </c>
    </row>
    <row r="41" spans="2:20">
      <c r="B41">
        <v>328</v>
      </c>
      <c r="C41">
        <v>40</v>
      </c>
      <c r="D41" s="3">
        <v>2017</v>
      </c>
      <c r="E41" s="3">
        <v>4</v>
      </c>
      <c r="F41" s="3" t="e">
        <f>IF(#REF!&lt;=3,1,IF(#REF!&lt;=6,2,IF(#REF!&lt;=9,3,4)))</f>
        <v>#REF!</v>
      </c>
      <c r="G41" s="3" t="e">
        <f>IF(MOD(#REF!,3)=1,"Początek",IF(MOD(#REF!,3)=0,"Koniec","Środek"))</f>
        <v>#REF!</v>
      </c>
      <c r="H41" s="11">
        <v>8</v>
      </c>
      <c r="I41" s="9">
        <f t="shared" si="9"/>
        <v>8.3666666666666671</v>
      </c>
      <c r="J41" s="9">
        <f t="shared" si="5"/>
        <v>0.13444444444444478</v>
      </c>
      <c r="K41" s="9">
        <f t="shared" si="10"/>
        <v>8.3249999999999993</v>
      </c>
      <c r="L41" s="19">
        <f t="shared" si="11"/>
        <v>0.10562499999999954</v>
      </c>
      <c r="M41">
        <f t="shared" si="6"/>
        <v>8.4499999999999993</v>
      </c>
      <c r="N41">
        <f t="shared" si="1"/>
        <v>0.20249999999999935</v>
      </c>
      <c r="O41">
        <f t="shared" si="2"/>
        <v>8.4</v>
      </c>
      <c r="P41" s="19">
        <f t="shared" si="0"/>
        <v>0.16000000000000028</v>
      </c>
      <c r="Q41">
        <f t="shared" si="7"/>
        <v>8.3000000000000007</v>
      </c>
      <c r="R41" s="9">
        <f t="shared" si="3"/>
        <v>9.0000000000000427E-2</v>
      </c>
      <c r="S41" s="9">
        <f t="shared" si="8"/>
        <v>8.3011764705882367</v>
      </c>
      <c r="T41" s="9">
        <f t="shared" si="4"/>
        <v>9.0707266435987019E-2</v>
      </c>
    </row>
    <row r="42" spans="2:20">
      <c r="B42">
        <v>329</v>
      </c>
      <c r="C42">
        <v>41</v>
      </c>
      <c r="D42" s="3">
        <v>2017</v>
      </c>
      <c r="E42" s="3">
        <v>5</v>
      </c>
      <c r="F42" s="3" t="e">
        <f>IF(#REF!&lt;=3,1,IF(#REF!&lt;=6,2,IF(#REF!&lt;=9,3,4)))</f>
        <v>#REF!</v>
      </c>
      <c r="G42" s="3" t="e">
        <f>IF(MOD(#REF!,3)=1,"Początek",IF(MOD(#REF!,3)=0,"Koniec","Środek"))</f>
        <v>#REF!</v>
      </c>
      <c r="H42" s="11">
        <v>7.6</v>
      </c>
      <c r="I42" s="9">
        <f t="shared" si="9"/>
        <v>8.2999999999999989</v>
      </c>
      <c r="J42" s="9">
        <f t="shared" si="5"/>
        <v>0.48999999999999899</v>
      </c>
      <c r="K42" s="9">
        <f t="shared" si="10"/>
        <v>8.2750000000000004</v>
      </c>
      <c r="L42" s="19">
        <f t="shared" si="11"/>
        <v>0.45562500000000095</v>
      </c>
      <c r="M42">
        <f t="shared" si="6"/>
        <v>8.1999999999999993</v>
      </c>
      <c r="N42">
        <f t="shared" si="1"/>
        <v>0.3599999999999996</v>
      </c>
      <c r="O42">
        <f t="shared" si="2"/>
        <v>8</v>
      </c>
      <c r="P42" s="19">
        <f t="shared" si="0"/>
        <v>0.16000000000000028</v>
      </c>
      <c r="Q42">
        <f t="shared" si="7"/>
        <v>7.6</v>
      </c>
      <c r="R42" s="9">
        <f t="shared" si="3"/>
        <v>0</v>
      </c>
      <c r="S42" s="9">
        <f t="shared" si="8"/>
        <v>7.6190476190476186</v>
      </c>
      <c r="T42" s="9">
        <f t="shared" si="4"/>
        <v>3.6281179138321736E-4</v>
      </c>
    </row>
    <row r="43" spans="2:20">
      <c r="B43">
        <v>330</v>
      </c>
      <c r="C43">
        <v>42</v>
      </c>
      <c r="D43" s="3">
        <v>2017</v>
      </c>
      <c r="E43" s="3">
        <v>6</v>
      </c>
      <c r="F43" s="3" t="e">
        <f>IF(#REF!&lt;=3,1,IF(#REF!&lt;=6,2,IF(#REF!&lt;=9,3,4)))</f>
        <v>#REF!</v>
      </c>
      <c r="G43" s="3" t="e">
        <f>IF(MOD(#REF!,3)=1,"Początek",IF(MOD(#REF!,3)=0,"Koniec","Środek"))</f>
        <v>#REF!</v>
      </c>
      <c r="H43" s="11">
        <v>7.3</v>
      </c>
      <c r="I43" s="9">
        <f t="shared" si="9"/>
        <v>8</v>
      </c>
      <c r="J43" s="9">
        <f t="shared" si="5"/>
        <v>0.49000000000000027</v>
      </c>
      <c r="K43" s="9">
        <f t="shared" si="10"/>
        <v>8.125</v>
      </c>
      <c r="L43" s="19">
        <f t="shared" si="11"/>
        <v>0.68062500000000026</v>
      </c>
      <c r="M43">
        <f t="shared" si="6"/>
        <v>7.8</v>
      </c>
      <c r="N43">
        <f t="shared" si="1"/>
        <v>0.25</v>
      </c>
      <c r="O43">
        <f t="shared" si="2"/>
        <v>7.6</v>
      </c>
      <c r="P43" s="19">
        <f t="shared" si="0"/>
        <v>8.99999999999999E-2</v>
      </c>
      <c r="Q43">
        <f t="shared" si="7"/>
        <v>7.1999999999999993</v>
      </c>
      <c r="R43" s="9">
        <f t="shared" si="3"/>
        <v>1.0000000000000106E-2</v>
      </c>
      <c r="S43" s="9">
        <f t="shared" si="8"/>
        <v>7.22</v>
      </c>
      <c r="T43" s="9">
        <f t="shared" si="4"/>
        <v>6.4000000000000116E-3</v>
      </c>
    </row>
    <row r="44" spans="2:20">
      <c r="B44">
        <v>331</v>
      </c>
      <c r="C44">
        <v>43</v>
      </c>
      <c r="D44" s="3">
        <v>2017</v>
      </c>
      <c r="E44" s="3">
        <v>7</v>
      </c>
      <c r="F44" s="3" t="e">
        <f>IF(#REF!&lt;=3,1,IF(#REF!&lt;=6,2,IF(#REF!&lt;=9,3,4)))</f>
        <v>#REF!</v>
      </c>
      <c r="G44" s="3" t="e">
        <f>IF(MOD(#REF!,3)=1,"Początek",IF(MOD(#REF!,3)=0,"Koniec","Środek"))</f>
        <v>#REF!</v>
      </c>
      <c r="H44" s="11">
        <v>7.0000000000000009</v>
      </c>
      <c r="I44" s="9">
        <f t="shared" si="9"/>
        <v>7.6333333333333329</v>
      </c>
      <c r="J44" s="9">
        <f t="shared" si="5"/>
        <v>0.40111111111110936</v>
      </c>
      <c r="K44" s="9">
        <f t="shared" si="10"/>
        <v>7.8250000000000002</v>
      </c>
      <c r="L44" s="19">
        <f t="shared" si="11"/>
        <v>0.68062499999999881</v>
      </c>
      <c r="M44">
        <f t="shared" si="6"/>
        <v>7.4499999999999993</v>
      </c>
      <c r="N44">
        <f t="shared" si="1"/>
        <v>0.20249999999999857</v>
      </c>
      <c r="O44">
        <f t="shared" si="2"/>
        <v>7.3</v>
      </c>
      <c r="P44" s="19">
        <f t="shared" si="0"/>
        <v>8.9999999999999358E-2</v>
      </c>
      <c r="Q44">
        <f t="shared" si="7"/>
        <v>7</v>
      </c>
      <c r="R44" s="9">
        <f t="shared" si="3"/>
        <v>7.8886090522101181E-31</v>
      </c>
      <c r="S44" s="9">
        <f t="shared" si="8"/>
        <v>7.0118421052631579</v>
      </c>
      <c r="T44" s="9">
        <f t="shared" si="4"/>
        <v>1.4023545706369045E-4</v>
      </c>
    </row>
    <row r="45" spans="2:20">
      <c r="B45">
        <v>332</v>
      </c>
      <c r="C45">
        <v>44</v>
      </c>
      <c r="D45" s="3">
        <v>2017</v>
      </c>
      <c r="E45" s="3">
        <v>8</v>
      </c>
      <c r="F45" s="3" t="e">
        <f>IF(#REF!&lt;=3,1,IF(#REF!&lt;=6,2,IF(#REF!&lt;=9,3,4)))</f>
        <v>#REF!</v>
      </c>
      <c r="G45" s="3" t="e">
        <f>IF(MOD(#REF!,3)=1,"Początek",IF(MOD(#REF!,3)=0,"Koniec","Środek"))</f>
        <v>#REF!</v>
      </c>
      <c r="H45" s="11">
        <v>7.0000000000000009</v>
      </c>
      <c r="I45" s="9">
        <f t="shared" si="9"/>
        <v>7.3</v>
      </c>
      <c r="J45" s="9">
        <f t="shared" si="5"/>
        <v>8.9999999999999358E-2</v>
      </c>
      <c r="K45" s="9">
        <f t="shared" si="10"/>
        <v>7.4749999999999996</v>
      </c>
      <c r="L45" s="19">
        <f t="shared" si="11"/>
        <v>0.22562499999999883</v>
      </c>
      <c r="M45">
        <f t="shared" si="6"/>
        <v>7.15</v>
      </c>
      <c r="N45">
        <f t="shared" si="1"/>
        <v>2.249999999999984E-2</v>
      </c>
      <c r="O45">
        <f t="shared" si="2"/>
        <v>7.0000000000000009</v>
      </c>
      <c r="P45" s="19">
        <f t="shared" si="0"/>
        <v>0</v>
      </c>
      <c r="Q45">
        <f t="shared" si="7"/>
        <v>6.700000000000002</v>
      </c>
      <c r="R45" s="9">
        <f t="shared" si="3"/>
        <v>8.9999999999999358E-2</v>
      </c>
      <c r="S45" s="9">
        <f t="shared" si="8"/>
        <v>6.7123287671232896</v>
      </c>
      <c r="T45" s="9">
        <f t="shared" si="4"/>
        <v>8.2754738224807042E-2</v>
      </c>
    </row>
    <row r="46" spans="2:20">
      <c r="B46">
        <v>333</v>
      </c>
      <c r="C46">
        <v>45</v>
      </c>
      <c r="D46" s="3">
        <v>2017</v>
      </c>
      <c r="E46" s="3">
        <v>9</v>
      </c>
      <c r="F46" s="3" t="e">
        <f>IF(#REF!&lt;=3,1,IF(#REF!&lt;=6,2,IF(#REF!&lt;=9,3,4)))</f>
        <v>#REF!</v>
      </c>
      <c r="G46" s="3" t="e">
        <f>IF(MOD(#REF!,3)=1,"Początek",IF(MOD(#REF!,3)=0,"Koniec","Środek"))</f>
        <v>#REF!</v>
      </c>
      <c r="H46" s="11">
        <v>7.0000000000000009</v>
      </c>
      <c r="I46" s="9">
        <f t="shared" si="9"/>
        <v>7.1000000000000005</v>
      </c>
      <c r="J46" s="9">
        <f t="shared" si="5"/>
        <v>9.9999999999999291E-3</v>
      </c>
      <c r="K46" s="9">
        <f t="shared" si="10"/>
        <v>7.2249999999999996</v>
      </c>
      <c r="L46" s="19">
        <f t="shared" si="11"/>
        <v>5.0624999999999441E-2</v>
      </c>
      <c r="M46">
        <f t="shared" si="6"/>
        <v>7.0000000000000009</v>
      </c>
      <c r="N46">
        <f t="shared" si="1"/>
        <v>0</v>
      </c>
      <c r="O46">
        <f t="shared" si="2"/>
        <v>7.0000000000000009</v>
      </c>
      <c r="P46" s="19">
        <f t="shared" si="0"/>
        <v>0</v>
      </c>
      <c r="Q46">
        <f t="shared" si="7"/>
        <v>7.0000000000000009</v>
      </c>
      <c r="R46" s="9">
        <f t="shared" si="3"/>
        <v>0</v>
      </c>
      <c r="S46" s="9">
        <f t="shared" si="8"/>
        <v>7.0000000000000009</v>
      </c>
      <c r="T46" s="9">
        <f t="shared" si="4"/>
        <v>0</v>
      </c>
    </row>
    <row r="47" spans="2:20">
      <c r="B47">
        <v>334</v>
      </c>
      <c r="C47">
        <v>46</v>
      </c>
      <c r="D47" s="3">
        <v>2017</v>
      </c>
      <c r="E47" s="3">
        <v>10</v>
      </c>
      <c r="F47" s="3" t="e">
        <f>IF(#REF!&lt;=3,1,IF(#REF!&lt;=6,2,IF(#REF!&lt;=9,3,4)))</f>
        <v>#REF!</v>
      </c>
      <c r="G47" s="3" t="e">
        <f>IF(MOD(#REF!,3)=1,"Początek",IF(MOD(#REF!,3)=0,"Koniec","Środek"))</f>
        <v>#REF!</v>
      </c>
      <c r="H47" s="11">
        <v>6.8000000000000007</v>
      </c>
      <c r="I47" s="9">
        <f t="shared" si="9"/>
        <v>7.0000000000000009</v>
      </c>
      <c r="J47" s="9">
        <f t="shared" si="5"/>
        <v>4.000000000000007E-2</v>
      </c>
      <c r="K47" s="9">
        <f t="shared" si="10"/>
        <v>7.0750000000000002</v>
      </c>
      <c r="L47" s="19">
        <f t="shared" si="11"/>
        <v>7.5624999999999706E-2</v>
      </c>
      <c r="M47">
        <f t="shared" si="6"/>
        <v>7.0000000000000009</v>
      </c>
      <c r="N47">
        <f t="shared" si="1"/>
        <v>4.000000000000007E-2</v>
      </c>
      <c r="O47">
        <f t="shared" si="2"/>
        <v>7.0000000000000009</v>
      </c>
      <c r="P47" s="19">
        <f t="shared" si="0"/>
        <v>4.000000000000007E-2</v>
      </c>
      <c r="Q47">
        <f t="shared" si="7"/>
        <v>7.0000000000000009</v>
      </c>
      <c r="R47" s="9">
        <f t="shared" si="3"/>
        <v>4.000000000000007E-2</v>
      </c>
      <c r="S47" s="9">
        <f t="shared" si="8"/>
        <v>7.0000000000000009</v>
      </c>
      <c r="T47" s="9">
        <f t="shared" si="4"/>
        <v>4.000000000000007E-2</v>
      </c>
    </row>
    <row r="48" spans="2:20">
      <c r="B48">
        <v>335</v>
      </c>
      <c r="C48">
        <v>47</v>
      </c>
      <c r="D48" s="3">
        <v>2017</v>
      </c>
      <c r="E48" s="3">
        <v>11</v>
      </c>
      <c r="F48" s="3" t="e">
        <f>IF(#REF!&lt;=3,1,IF(#REF!&lt;=6,2,IF(#REF!&lt;=9,3,4)))</f>
        <v>#REF!</v>
      </c>
      <c r="G48" s="3" t="e">
        <f>IF(MOD(#REF!,3)=1,"Początek",IF(MOD(#REF!,3)=0,"Koniec","Środek"))</f>
        <v>#REF!</v>
      </c>
      <c r="H48" s="11">
        <v>6.6000000000000005</v>
      </c>
      <c r="I48" s="9">
        <f t="shared" si="9"/>
        <v>6.9333333333333345</v>
      </c>
      <c r="J48" s="9">
        <f t="shared" si="5"/>
        <v>0.11111111111111151</v>
      </c>
      <c r="K48" s="9">
        <f t="shared" si="10"/>
        <v>6.9500000000000011</v>
      </c>
      <c r="L48" s="19">
        <f t="shared" si="11"/>
        <v>0.12250000000000037</v>
      </c>
      <c r="M48">
        <f t="shared" si="6"/>
        <v>6.9</v>
      </c>
      <c r="N48">
        <f t="shared" si="1"/>
        <v>8.99999999999999E-2</v>
      </c>
      <c r="O48">
        <f t="shared" si="2"/>
        <v>6.8000000000000007</v>
      </c>
      <c r="P48" s="19">
        <f t="shared" si="0"/>
        <v>4.000000000000007E-2</v>
      </c>
      <c r="Q48">
        <f t="shared" si="7"/>
        <v>6.6000000000000005</v>
      </c>
      <c r="R48" s="9">
        <f t="shared" si="3"/>
        <v>0</v>
      </c>
      <c r="S48" s="9">
        <f t="shared" si="8"/>
        <v>6.6057142857142868</v>
      </c>
      <c r="T48" s="9">
        <f t="shared" si="4"/>
        <v>3.2653061224495655E-5</v>
      </c>
    </row>
    <row r="49" spans="2:20">
      <c r="B49">
        <v>336</v>
      </c>
      <c r="C49">
        <v>48</v>
      </c>
      <c r="D49" s="3">
        <v>2017</v>
      </c>
      <c r="E49" s="3">
        <v>12</v>
      </c>
      <c r="F49" s="3" t="e">
        <f>IF(#REF!&lt;=3,1,IF(#REF!&lt;=6,2,IF(#REF!&lt;=9,3,4)))</f>
        <v>#REF!</v>
      </c>
      <c r="G49" s="3" t="e">
        <f>IF(MOD(#REF!,3)=1,"Początek",IF(MOD(#REF!,3)=0,"Koniec","Środek"))</f>
        <v>#REF!</v>
      </c>
      <c r="H49" s="11">
        <v>6.5</v>
      </c>
      <c r="I49" s="9">
        <f t="shared" si="9"/>
        <v>6.8000000000000007</v>
      </c>
      <c r="J49" s="9">
        <f t="shared" si="5"/>
        <v>9.0000000000000427E-2</v>
      </c>
      <c r="K49" s="9">
        <f t="shared" si="10"/>
        <v>6.8500000000000014</v>
      </c>
      <c r="L49" s="19">
        <f t="shared" si="11"/>
        <v>0.122500000000001</v>
      </c>
      <c r="M49">
        <f t="shared" si="6"/>
        <v>6.7000000000000011</v>
      </c>
      <c r="N49">
        <f t="shared" si="1"/>
        <v>4.0000000000000424E-2</v>
      </c>
      <c r="O49">
        <f t="shared" si="2"/>
        <v>6.6000000000000005</v>
      </c>
      <c r="P49" s="19">
        <f t="shared" si="0"/>
        <v>1.0000000000000106E-2</v>
      </c>
      <c r="Q49">
        <f t="shared" si="7"/>
        <v>6.4</v>
      </c>
      <c r="R49" s="9">
        <f t="shared" si="3"/>
        <v>9.9999999999999291E-3</v>
      </c>
      <c r="S49" s="9">
        <f t="shared" si="8"/>
        <v>6.4058823529411768</v>
      </c>
      <c r="T49" s="9">
        <f t="shared" si="4"/>
        <v>8.8581314878892099E-3</v>
      </c>
    </row>
    <row r="50" spans="2:20">
      <c r="B50">
        <v>337</v>
      </c>
      <c r="C50">
        <v>49</v>
      </c>
      <c r="D50" s="1">
        <v>2018</v>
      </c>
      <c r="E50" s="1">
        <v>1</v>
      </c>
      <c r="F50" s="1" t="e">
        <f>IF(#REF!&lt;=3,1,IF(#REF!&lt;=6,2,IF(#REF!&lt;=9,3,4)))</f>
        <v>#REF!</v>
      </c>
      <c r="G50" s="1" t="e">
        <f>IF(MOD(#REF!,3)=1,"Początek",IF(MOD(#REF!,3)=0,"Koniec","Środek"))</f>
        <v>#REF!</v>
      </c>
      <c r="H50" s="10">
        <v>6.6000000000000005</v>
      </c>
      <c r="I50" s="9">
        <f t="shared" si="9"/>
        <v>6.6333333333333337</v>
      </c>
      <c r="J50" s="9">
        <f t="shared" si="5"/>
        <v>1.1111111111111033E-3</v>
      </c>
      <c r="K50" s="9">
        <f t="shared" si="10"/>
        <v>6.7250000000000005</v>
      </c>
      <c r="L50" s="19">
        <f t="shared" si="11"/>
        <v>1.5625E-2</v>
      </c>
      <c r="M50">
        <f t="shared" si="6"/>
        <v>6.5500000000000007</v>
      </c>
      <c r="N50">
        <f t="shared" si="1"/>
        <v>2.4999999999999823E-3</v>
      </c>
      <c r="O50">
        <f t="shared" si="2"/>
        <v>6.5</v>
      </c>
      <c r="P50" s="19">
        <f t="shared" si="0"/>
        <v>1.0000000000000106E-2</v>
      </c>
      <c r="Q50">
        <f t="shared" si="7"/>
        <v>6.3999999999999995</v>
      </c>
      <c r="R50" s="9">
        <f t="shared" si="3"/>
        <v>4.0000000000000424E-2</v>
      </c>
      <c r="S50" s="9">
        <f t="shared" si="8"/>
        <v>6.4015151515151505</v>
      </c>
      <c r="T50" s="9">
        <f t="shared" si="4"/>
        <v>3.9396235078053878E-2</v>
      </c>
    </row>
    <row r="51" spans="2:20">
      <c r="B51">
        <v>338</v>
      </c>
      <c r="C51">
        <v>50</v>
      </c>
      <c r="D51" s="1">
        <v>2018</v>
      </c>
      <c r="E51" s="1">
        <v>2</v>
      </c>
      <c r="F51" s="1" t="e">
        <f>IF(#REF!&lt;=3,1,IF(#REF!&lt;=6,2,IF(#REF!&lt;=9,3,4)))</f>
        <v>#REF!</v>
      </c>
      <c r="G51" s="1" t="e">
        <f>IF(MOD(#REF!,3)=1,"Początek",IF(MOD(#REF!,3)=0,"Koniec","Środek"))</f>
        <v>#REF!</v>
      </c>
      <c r="H51" s="10">
        <v>6.8000000000000007</v>
      </c>
      <c r="I51" s="9">
        <f t="shared" si="9"/>
        <v>6.5666666666666673</v>
      </c>
      <c r="J51" s="9">
        <f t="shared" si="5"/>
        <v>5.4444444444444469E-2</v>
      </c>
      <c r="K51" s="9">
        <f t="shared" si="10"/>
        <v>6.6250000000000009</v>
      </c>
      <c r="L51" s="19">
        <f t="shared" si="11"/>
        <v>3.0624999999999937E-2</v>
      </c>
      <c r="M51">
        <f t="shared" si="6"/>
        <v>6.5500000000000007</v>
      </c>
      <c r="N51">
        <f t="shared" si="1"/>
        <v>6.25E-2</v>
      </c>
      <c r="O51">
        <f t="shared" si="2"/>
        <v>6.6000000000000005</v>
      </c>
      <c r="P51" s="19">
        <f t="shared" si="0"/>
        <v>4.000000000000007E-2</v>
      </c>
      <c r="Q51">
        <f t="shared" si="7"/>
        <v>6.7000000000000011</v>
      </c>
      <c r="R51" s="9">
        <f t="shared" si="3"/>
        <v>9.9999999999999291E-3</v>
      </c>
      <c r="S51" s="9">
        <f t="shared" si="8"/>
        <v>6.7015384615384628</v>
      </c>
      <c r="T51" s="9">
        <f t="shared" si="4"/>
        <v>9.6946745562129146E-3</v>
      </c>
    </row>
    <row r="52" spans="2:20">
      <c r="B52">
        <v>339</v>
      </c>
      <c r="C52">
        <v>51</v>
      </c>
      <c r="D52" s="1">
        <v>2018</v>
      </c>
      <c r="E52" s="1">
        <v>3</v>
      </c>
      <c r="F52" s="1" t="e">
        <f>IF(#REF!&lt;=3,1,IF(#REF!&lt;=6,2,IF(#REF!&lt;=9,3,4)))</f>
        <v>#REF!</v>
      </c>
      <c r="G52" s="1" t="e">
        <f>IF(MOD(#REF!,3)=1,"Początek",IF(MOD(#REF!,3)=0,"Koniec","Środek"))</f>
        <v>#REF!</v>
      </c>
      <c r="H52" s="10">
        <v>6.8000000000000007</v>
      </c>
      <c r="I52" s="9">
        <f t="shared" si="9"/>
        <v>6.6333333333333337</v>
      </c>
      <c r="J52" s="9">
        <f t="shared" si="5"/>
        <v>2.7777777777777877E-2</v>
      </c>
      <c r="K52" s="9">
        <f t="shared" si="10"/>
        <v>6.6250000000000009</v>
      </c>
      <c r="L52" s="19">
        <f t="shared" si="11"/>
        <v>3.0624999999999937E-2</v>
      </c>
      <c r="M52">
        <f t="shared" si="6"/>
        <v>6.7000000000000011</v>
      </c>
      <c r="N52">
        <f t="shared" si="1"/>
        <v>9.9999999999999291E-3</v>
      </c>
      <c r="O52">
        <f t="shared" si="2"/>
        <v>6.8000000000000007</v>
      </c>
      <c r="P52" s="19">
        <f t="shared" si="0"/>
        <v>0</v>
      </c>
      <c r="Q52">
        <f t="shared" si="7"/>
        <v>7.0000000000000009</v>
      </c>
      <c r="R52" s="9">
        <f t="shared" si="3"/>
        <v>4.000000000000007E-2</v>
      </c>
      <c r="S52" s="9">
        <f t="shared" si="8"/>
        <v>7.0060606060606068</v>
      </c>
      <c r="T52" s="9">
        <f t="shared" si="4"/>
        <v>4.2460973370064277E-2</v>
      </c>
    </row>
    <row r="53" spans="2:20">
      <c r="B53">
        <v>340</v>
      </c>
      <c r="C53">
        <v>52</v>
      </c>
      <c r="D53" s="1">
        <v>2018</v>
      </c>
      <c r="E53" s="1">
        <v>4</v>
      </c>
      <c r="F53" s="1" t="e">
        <f>IF(#REF!&lt;=3,1,IF(#REF!&lt;=6,2,IF(#REF!&lt;=9,3,4)))</f>
        <v>#REF!</v>
      </c>
      <c r="G53" s="1" t="e">
        <f>IF(MOD(#REF!,3)=1,"Początek",IF(MOD(#REF!,3)=0,"Koniec","Środek"))</f>
        <v>#REF!</v>
      </c>
      <c r="H53" s="10">
        <v>6.6000000000000005</v>
      </c>
      <c r="I53" s="9">
        <f t="shared" si="9"/>
        <v>6.7333333333333343</v>
      </c>
      <c r="J53" s="9">
        <f t="shared" si="5"/>
        <v>1.7777777777777889E-2</v>
      </c>
      <c r="K53" s="9">
        <f t="shared" si="10"/>
        <v>6.6750000000000007</v>
      </c>
      <c r="L53" s="19">
        <f t="shared" si="11"/>
        <v>5.6250000000000267E-3</v>
      </c>
      <c r="M53">
        <f t="shared" si="6"/>
        <v>6.8000000000000007</v>
      </c>
      <c r="N53">
        <f t="shared" si="1"/>
        <v>4.000000000000007E-2</v>
      </c>
      <c r="O53">
        <f t="shared" si="2"/>
        <v>6.8000000000000007</v>
      </c>
      <c r="P53" s="19">
        <f t="shared" si="0"/>
        <v>4.000000000000007E-2</v>
      </c>
      <c r="Q53">
        <f t="shared" si="7"/>
        <v>6.8000000000000007</v>
      </c>
      <c r="R53" s="9">
        <f t="shared" si="3"/>
        <v>4.000000000000007E-2</v>
      </c>
      <c r="S53" s="9">
        <f t="shared" si="8"/>
        <v>6.8000000000000007</v>
      </c>
      <c r="T53" s="9">
        <f t="shared" si="4"/>
        <v>4.000000000000007E-2</v>
      </c>
    </row>
    <row r="54" spans="2:20">
      <c r="B54">
        <v>341</v>
      </c>
      <c r="C54">
        <v>53</v>
      </c>
      <c r="D54" s="1">
        <v>2018</v>
      </c>
      <c r="E54" s="1">
        <v>5</v>
      </c>
      <c r="F54" s="1" t="e">
        <f>IF(#REF!&lt;=3,1,IF(#REF!&lt;=6,2,IF(#REF!&lt;=9,3,4)))</f>
        <v>#REF!</v>
      </c>
      <c r="G54" s="1" t="e">
        <f>IF(MOD(#REF!,3)=1,"Początek",IF(MOD(#REF!,3)=0,"Koniec","Środek"))</f>
        <v>#REF!</v>
      </c>
      <c r="H54" s="10">
        <v>6.3</v>
      </c>
      <c r="I54" s="9">
        <f t="shared" si="9"/>
        <v>6.7333333333333343</v>
      </c>
      <c r="J54" s="9">
        <f t="shared" si="5"/>
        <v>0.18777777777777876</v>
      </c>
      <c r="K54" s="9">
        <f t="shared" si="10"/>
        <v>6.7000000000000011</v>
      </c>
      <c r="L54" s="19">
        <f t="shared" si="11"/>
        <v>0.160000000000001</v>
      </c>
      <c r="M54">
        <f t="shared" si="6"/>
        <v>6.7000000000000011</v>
      </c>
      <c r="N54">
        <f t="shared" si="1"/>
        <v>0.160000000000001</v>
      </c>
      <c r="O54">
        <f t="shared" si="2"/>
        <v>6.6000000000000005</v>
      </c>
      <c r="P54" s="19">
        <f t="shared" si="0"/>
        <v>9.0000000000000427E-2</v>
      </c>
      <c r="Q54">
        <f t="shared" si="7"/>
        <v>6.4</v>
      </c>
      <c r="R54" s="9">
        <f t="shared" si="3"/>
        <v>1.0000000000000106E-2</v>
      </c>
      <c r="S54" s="9">
        <f t="shared" si="8"/>
        <v>6.4058823529411768</v>
      </c>
      <c r="T54" s="9">
        <f t="shared" si="4"/>
        <v>1.1211072664359971E-2</v>
      </c>
    </row>
    <row r="55" spans="2:20">
      <c r="B55">
        <v>342</v>
      </c>
      <c r="C55">
        <v>54</v>
      </c>
      <c r="D55" s="1">
        <v>2018</v>
      </c>
      <c r="E55" s="1">
        <v>6</v>
      </c>
      <c r="F55" s="1" t="e">
        <f>IF(#REF!&lt;=3,1,IF(#REF!&lt;=6,2,IF(#REF!&lt;=9,3,4)))</f>
        <v>#REF!</v>
      </c>
      <c r="G55" s="1" t="e">
        <f>IF(MOD(#REF!,3)=1,"Początek",IF(MOD(#REF!,3)=0,"Koniec","Środek"))</f>
        <v>#REF!</v>
      </c>
      <c r="H55" s="10">
        <v>6.1</v>
      </c>
      <c r="I55" s="9">
        <f t="shared" si="9"/>
        <v>6.5666666666666673</v>
      </c>
      <c r="J55" s="9">
        <f t="shared" si="5"/>
        <v>0.21777777777777871</v>
      </c>
      <c r="K55" s="9">
        <f t="shared" si="10"/>
        <v>6.6250000000000009</v>
      </c>
      <c r="L55" s="19">
        <f t="shared" si="11"/>
        <v>0.27562500000000129</v>
      </c>
      <c r="M55">
        <f t="shared" si="6"/>
        <v>6.45</v>
      </c>
      <c r="N55">
        <f t="shared" si="1"/>
        <v>0.12250000000000037</v>
      </c>
      <c r="O55">
        <f t="shared" si="2"/>
        <v>6.3</v>
      </c>
      <c r="P55" s="19">
        <f t="shared" si="0"/>
        <v>4.000000000000007E-2</v>
      </c>
      <c r="Q55">
        <f t="shared" si="7"/>
        <v>5.9999999999999991</v>
      </c>
      <c r="R55" s="9">
        <f t="shared" si="3"/>
        <v>1.0000000000000106E-2</v>
      </c>
      <c r="S55" s="9">
        <f t="shared" si="8"/>
        <v>6.0136363636363628</v>
      </c>
      <c r="T55" s="9">
        <f t="shared" si="4"/>
        <v>7.4586776859504999E-3</v>
      </c>
    </row>
    <row r="56" spans="2:20">
      <c r="B56">
        <v>343</v>
      </c>
      <c r="C56">
        <v>55</v>
      </c>
      <c r="D56" s="1">
        <v>2018</v>
      </c>
      <c r="E56" s="1">
        <v>7</v>
      </c>
      <c r="F56" s="1" t="e">
        <f>IF(#REF!&lt;=3,1,IF(#REF!&lt;=6,2,IF(#REF!&lt;=9,3,4)))</f>
        <v>#REF!</v>
      </c>
      <c r="G56" s="1" t="e">
        <f>IF(MOD(#REF!,3)=1,"Początek",IF(MOD(#REF!,3)=0,"Koniec","Środek"))</f>
        <v>#REF!</v>
      </c>
      <c r="H56" s="10">
        <v>5.8</v>
      </c>
      <c r="I56" s="9">
        <f t="shared" si="9"/>
        <v>6.333333333333333</v>
      </c>
      <c r="J56" s="9">
        <f t="shared" si="5"/>
        <v>0.28444444444444433</v>
      </c>
      <c r="K56" s="9">
        <f t="shared" si="10"/>
        <v>6.4500000000000011</v>
      </c>
      <c r="L56" s="19">
        <f t="shared" si="11"/>
        <v>0.4225000000000016</v>
      </c>
      <c r="M56">
        <f t="shared" si="6"/>
        <v>6.1999999999999993</v>
      </c>
      <c r="N56">
        <f t="shared" si="1"/>
        <v>0.15999999999999959</v>
      </c>
      <c r="O56">
        <f t="shared" si="2"/>
        <v>6.1</v>
      </c>
      <c r="P56" s="19">
        <f t="shared" si="0"/>
        <v>8.99999999999999E-2</v>
      </c>
      <c r="Q56">
        <f t="shared" si="7"/>
        <v>5.8999999999999995</v>
      </c>
      <c r="R56" s="9">
        <f t="shared" si="3"/>
        <v>9.9999999999999291E-3</v>
      </c>
      <c r="S56" s="9">
        <f t="shared" si="8"/>
        <v>5.9063492063492058</v>
      </c>
      <c r="T56" s="9">
        <f t="shared" si="4"/>
        <v>1.1310153691105992E-2</v>
      </c>
    </row>
    <row r="57" spans="2:20">
      <c r="B57">
        <v>344</v>
      </c>
      <c r="C57">
        <v>56</v>
      </c>
      <c r="D57" s="1">
        <v>2018</v>
      </c>
      <c r="E57" s="1">
        <v>8</v>
      </c>
      <c r="F57" s="1" t="e">
        <f>IF(#REF!&lt;=3,1,IF(#REF!&lt;=6,2,IF(#REF!&lt;=9,3,4)))</f>
        <v>#REF!</v>
      </c>
      <c r="G57" s="1" t="e">
        <f>IF(MOD(#REF!,3)=1,"Początek",IF(MOD(#REF!,3)=0,"Koniec","Środek"))</f>
        <v>#REF!</v>
      </c>
      <c r="H57" s="10">
        <v>5.8</v>
      </c>
      <c r="I57" s="9">
        <f t="shared" si="9"/>
        <v>6.0666666666666664</v>
      </c>
      <c r="J57" s="9">
        <f t="shared" si="5"/>
        <v>7.1111111111111083E-2</v>
      </c>
      <c r="K57" s="9">
        <f t="shared" si="10"/>
        <v>6.2</v>
      </c>
      <c r="L57" s="19">
        <f t="shared" si="11"/>
        <v>0.16000000000000028</v>
      </c>
      <c r="M57">
        <f t="shared" si="6"/>
        <v>5.9499999999999993</v>
      </c>
      <c r="N57">
        <f t="shared" si="1"/>
        <v>2.249999999999984E-2</v>
      </c>
      <c r="O57">
        <f t="shared" si="2"/>
        <v>5.8</v>
      </c>
      <c r="P57" s="19">
        <f t="shared" si="0"/>
        <v>0</v>
      </c>
      <c r="Q57">
        <f t="shared" si="7"/>
        <v>5.5</v>
      </c>
      <c r="R57" s="9">
        <f t="shared" si="3"/>
        <v>8.99999999999999E-2</v>
      </c>
      <c r="S57" s="9">
        <f t="shared" si="8"/>
        <v>5.5147540983606556</v>
      </c>
      <c r="T57" s="9">
        <f t="shared" si="4"/>
        <v>8.1365224402042469E-2</v>
      </c>
    </row>
    <row r="58" spans="2:20">
      <c r="B58">
        <v>345</v>
      </c>
      <c r="C58">
        <v>57</v>
      </c>
      <c r="D58" s="1">
        <v>2018</v>
      </c>
      <c r="E58" s="1">
        <v>9</v>
      </c>
      <c r="F58" s="1" t="e">
        <f>IF(#REF!&lt;=3,1,IF(#REF!&lt;=6,2,IF(#REF!&lt;=9,3,4)))</f>
        <v>#REF!</v>
      </c>
      <c r="G58" s="1" t="e">
        <f>IF(MOD(#REF!,3)=1,"Początek",IF(MOD(#REF!,3)=0,"Koniec","Środek"))</f>
        <v>#REF!</v>
      </c>
      <c r="H58" s="10">
        <v>5.8</v>
      </c>
      <c r="I58" s="9">
        <f t="shared" si="9"/>
        <v>5.8999999999999995</v>
      </c>
      <c r="J58" s="9">
        <f t="shared" si="5"/>
        <v>9.9999999999999291E-3</v>
      </c>
      <c r="K58" s="9">
        <f t="shared" si="10"/>
        <v>6</v>
      </c>
      <c r="L58" s="19">
        <f t="shared" si="11"/>
        <v>4.000000000000007E-2</v>
      </c>
      <c r="M58">
        <f t="shared" si="6"/>
        <v>5.8</v>
      </c>
      <c r="N58">
        <f t="shared" si="1"/>
        <v>0</v>
      </c>
      <c r="O58">
        <f t="shared" si="2"/>
        <v>5.8</v>
      </c>
      <c r="P58" s="19">
        <f t="shared" si="0"/>
        <v>0</v>
      </c>
      <c r="Q58">
        <f t="shared" si="7"/>
        <v>5.8</v>
      </c>
      <c r="R58" s="9">
        <f t="shared" si="3"/>
        <v>0</v>
      </c>
      <c r="S58" s="9">
        <f t="shared" si="8"/>
        <v>5.8</v>
      </c>
      <c r="T58" s="9">
        <f t="shared" si="4"/>
        <v>0</v>
      </c>
    </row>
    <row r="59" spans="2:20">
      <c r="B59">
        <v>346</v>
      </c>
      <c r="C59">
        <v>58</v>
      </c>
      <c r="D59" s="1">
        <v>2018</v>
      </c>
      <c r="E59" s="1">
        <v>10</v>
      </c>
      <c r="F59" s="1" t="e">
        <f>IF(#REF!&lt;=3,1,IF(#REF!&lt;=6,2,IF(#REF!&lt;=9,3,4)))</f>
        <v>#REF!</v>
      </c>
      <c r="G59" s="1" t="e">
        <f>IF(MOD(#REF!,3)=1,"Początek",IF(MOD(#REF!,3)=0,"Koniec","Środek"))</f>
        <v>#REF!</v>
      </c>
      <c r="H59" s="10">
        <v>5.7</v>
      </c>
      <c r="I59" s="9">
        <f t="shared" si="9"/>
        <v>5.8</v>
      </c>
      <c r="J59" s="9">
        <f t="shared" si="5"/>
        <v>9.9999999999999291E-3</v>
      </c>
      <c r="K59" s="9">
        <f t="shared" si="10"/>
        <v>5.875</v>
      </c>
      <c r="L59" s="19">
        <f t="shared" si="11"/>
        <v>3.0624999999999937E-2</v>
      </c>
      <c r="M59">
        <f t="shared" si="6"/>
        <v>5.8</v>
      </c>
      <c r="N59">
        <f t="shared" si="1"/>
        <v>9.9999999999999291E-3</v>
      </c>
      <c r="O59">
        <f t="shared" si="2"/>
        <v>5.8</v>
      </c>
      <c r="P59" s="19">
        <f t="shared" si="0"/>
        <v>9.9999999999999291E-3</v>
      </c>
      <c r="Q59">
        <f t="shared" si="7"/>
        <v>5.8</v>
      </c>
      <c r="R59" s="9">
        <f t="shared" si="3"/>
        <v>9.9999999999999291E-3</v>
      </c>
      <c r="S59" s="9">
        <f t="shared" si="8"/>
        <v>5.8</v>
      </c>
      <c r="T59" s="9">
        <f t="shared" si="4"/>
        <v>9.9999999999999291E-3</v>
      </c>
    </row>
    <row r="60" spans="2:20">
      <c r="B60">
        <v>347</v>
      </c>
      <c r="C60">
        <v>59</v>
      </c>
      <c r="D60" s="1">
        <v>2018</v>
      </c>
      <c r="E60" s="1">
        <v>11</v>
      </c>
      <c r="F60" s="1" t="e">
        <f>IF(#REF!&lt;=3,1,IF(#REF!&lt;=6,2,IF(#REF!&lt;=9,3,4)))</f>
        <v>#REF!</v>
      </c>
      <c r="G60" s="1" t="e">
        <f>IF(MOD(#REF!,3)=1,"Początek",IF(MOD(#REF!,3)=0,"Koniec","Środek"))</f>
        <v>#REF!</v>
      </c>
      <c r="H60" s="10">
        <v>5.7</v>
      </c>
      <c r="I60" s="9">
        <f t="shared" si="9"/>
        <v>5.7666666666666666</v>
      </c>
      <c r="J60" s="9">
        <f t="shared" si="5"/>
        <v>4.4444444444444132E-3</v>
      </c>
      <c r="K60" s="9">
        <f t="shared" si="10"/>
        <v>5.7749999999999995</v>
      </c>
      <c r="L60" s="19">
        <f t="shared" si="11"/>
        <v>5.6249999999998931E-3</v>
      </c>
      <c r="M60">
        <f t="shared" si="6"/>
        <v>5.75</v>
      </c>
      <c r="N60">
        <f t="shared" si="1"/>
        <v>2.4999999999999823E-3</v>
      </c>
      <c r="O60">
        <f t="shared" si="2"/>
        <v>5.7</v>
      </c>
      <c r="P60" s="19">
        <f t="shared" si="0"/>
        <v>0</v>
      </c>
      <c r="Q60">
        <f t="shared" si="7"/>
        <v>5.6000000000000005</v>
      </c>
      <c r="R60" s="9">
        <f t="shared" si="3"/>
        <v>9.9999999999999291E-3</v>
      </c>
      <c r="S60" s="9">
        <f t="shared" si="8"/>
        <v>5.6017241379310354</v>
      </c>
      <c r="T60" s="9">
        <f t="shared" si="4"/>
        <v>9.6581450653981885E-3</v>
      </c>
    </row>
    <row r="61" spans="2:20">
      <c r="B61">
        <v>348</v>
      </c>
      <c r="C61">
        <v>60</v>
      </c>
      <c r="D61" s="1">
        <v>2018</v>
      </c>
      <c r="E61" s="1">
        <v>12</v>
      </c>
      <c r="F61" s="1" t="e">
        <f>IF(#REF!&lt;=3,1,IF(#REF!&lt;=6,2,IF(#REF!&lt;=9,3,4)))</f>
        <v>#REF!</v>
      </c>
      <c r="G61" s="1" t="e">
        <f>IF(MOD(#REF!,3)=1,"Początek",IF(MOD(#REF!,3)=0,"Koniec","Środek"))</f>
        <v>#REF!</v>
      </c>
      <c r="H61" s="10">
        <v>5.7</v>
      </c>
      <c r="I61" s="9">
        <f t="shared" si="9"/>
        <v>5.7333333333333334</v>
      </c>
      <c r="J61" s="9">
        <f t="shared" si="5"/>
        <v>1.1111111111111033E-3</v>
      </c>
      <c r="K61" s="9">
        <f t="shared" si="10"/>
        <v>5.75</v>
      </c>
      <c r="L61" s="19">
        <f t="shared" si="11"/>
        <v>2.4999999999999823E-3</v>
      </c>
      <c r="M61">
        <f t="shared" si="6"/>
        <v>5.7</v>
      </c>
      <c r="N61">
        <f t="shared" si="1"/>
        <v>0</v>
      </c>
      <c r="O61">
        <f t="shared" si="2"/>
        <v>5.7</v>
      </c>
      <c r="P61" s="19">
        <f t="shared" si="0"/>
        <v>0</v>
      </c>
      <c r="Q61">
        <f t="shared" si="7"/>
        <v>5.7</v>
      </c>
      <c r="R61" s="9">
        <f t="shared" si="3"/>
        <v>0</v>
      </c>
      <c r="S61" s="9">
        <f t="shared" si="8"/>
        <v>5.7</v>
      </c>
      <c r="T61" s="9">
        <f t="shared" si="4"/>
        <v>0</v>
      </c>
    </row>
    <row r="62" spans="2:20">
      <c r="B62">
        <v>349</v>
      </c>
      <c r="C62">
        <v>61</v>
      </c>
      <c r="D62" s="3">
        <v>2019</v>
      </c>
      <c r="E62" s="3">
        <v>1</v>
      </c>
      <c r="F62" s="3" t="e">
        <f>IF(#REF!&lt;=3,1,IF(#REF!&lt;=6,2,IF(#REF!&lt;=9,3,4)))</f>
        <v>#REF!</v>
      </c>
      <c r="G62" s="3" t="e">
        <f>IF(MOD(#REF!,3)=1,"Początek",IF(MOD(#REF!,3)=0,"Koniec","Środek"))</f>
        <v>#REF!</v>
      </c>
      <c r="H62" s="11">
        <v>5.8</v>
      </c>
      <c r="I62" s="9">
        <f t="shared" si="9"/>
        <v>5.7</v>
      </c>
      <c r="J62" s="9">
        <f t="shared" si="5"/>
        <v>9.9999999999999291E-3</v>
      </c>
      <c r="K62" s="9">
        <f t="shared" si="10"/>
        <v>5.7249999999999996</v>
      </c>
      <c r="L62" s="19">
        <f t="shared" si="11"/>
        <v>5.6250000000000267E-3</v>
      </c>
      <c r="M62">
        <f t="shared" si="6"/>
        <v>5.7</v>
      </c>
      <c r="N62">
        <f t="shared" si="1"/>
        <v>9.9999999999999291E-3</v>
      </c>
      <c r="O62">
        <f t="shared" si="2"/>
        <v>5.7</v>
      </c>
      <c r="P62" s="19">
        <f t="shared" si="0"/>
        <v>9.9999999999999291E-3</v>
      </c>
      <c r="Q62">
        <f t="shared" si="7"/>
        <v>5.7</v>
      </c>
      <c r="R62" s="9">
        <f t="shared" si="3"/>
        <v>9.9999999999999291E-3</v>
      </c>
      <c r="S62" s="9">
        <f t="shared" si="8"/>
        <v>5.7</v>
      </c>
      <c r="T62" s="9">
        <f t="shared" si="4"/>
        <v>9.9999999999999291E-3</v>
      </c>
    </row>
    <row r="63" spans="2:20">
      <c r="B63">
        <v>350</v>
      </c>
      <c r="C63">
        <v>62</v>
      </c>
      <c r="D63" s="3">
        <v>2019</v>
      </c>
      <c r="E63" s="3">
        <v>2</v>
      </c>
      <c r="F63" s="3" t="e">
        <f>IF(#REF!&lt;=3,1,IF(#REF!&lt;=6,2,IF(#REF!&lt;=9,3,4)))</f>
        <v>#REF!</v>
      </c>
      <c r="G63" s="3" t="e">
        <f>IF(MOD(#REF!,3)=1,"Początek",IF(MOD(#REF!,3)=0,"Koniec","Środek"))</f>
        <v>#REF!</v>
      </c>
      <c r="H63" s="11">
        <v>6.1</v>
      </c>
      <c r="I63" s="9">
        <f t="shared" si="9"/>
        <v>5.7333333333333334</v>
      </c>
      <c r="J63" s="9">
        <f t="shared" si="5"/>
        <v>0.13444444444444414</v>
      </c>
      <c r="K63" s="9">
        <f t="shared" si="10"/>
        <v>5.7250000000000005</v>
      </c>
      <c r="L63" s="19">
        <f t="shared" si="11"/>
        <v>0.14062499999999933</v>
      </c>
      <c r="M63">
        <f t="shared" si="6"/>
        <v>5.75</v>
      </c>
      <c r="N63">
        <f t="shared" si="1"/>
        <v>0.12249999999999975</v>
      </c>
      <c r="O63">
        <f t="shared" si="2"/>
        <v>5.8</v>
      </c>
      <c r="P63" s="19">
        <f t="shared" si="0"/>
        <v>8.99999999999999E-2</v>
      </c>
      <c r="Q63">
        <f t="shared" si="7"/>
        <v>5.8999999999999995</v>
      </c>
      <c r="R63" s="9">
        <f t="shared" si="3"/>
        <v>4.000000000000007E-2</v>
      </c>
      <c r="S63" s="9">
        <f t="shared" si="8"/>
        <v>5.9017543859649111</v>
      </c>
      <c r="T63" s="9">
        <f t="shared" si="4"/>
        <v>3.9301323484149303E-2</v>
      </c>
    </row>
    <row r="64" spans="2:20">
      <c r="B64">
        <v>351</v>
      </c>
      <c r="C64">
        <v>63</v>
      </c>
      <c r="D64" s="3">
        <v>2019</v>
      </c>
      <c r="E64" s="3">
        <v>3</v>
      </c>
      <c r="F64" s="3" t="e">
        <f>IF(#REF!&lt;=3,1,IF(#REF!&lt;=6,2,IF(#REF!&lt;=9,3,4)))</f>
        <v>#REF!</v>
      </c>
      <c r="G64" s="3" t="e">
        <f>IF(MOD(#REF!,3)=1,"Początek",IF(MOD(#REF!,3)=0,"Koniec","Środek"))</f>
        <v>#REF!</v>
      </c>
      <c r="H64" s="11">
        <v>6.1</v>
      </c>
      <c r="I64" s="9">
        <f t="shared" si="9"/>
        <v>5.8666666666666671</v>
      </c>
      <c r="J64" s="9">
        <f t="shared" si="5"/>
        <v>5.444444444444406E-2</v>
      </c>
      <c r="K64" s="9">
        <f t="shared" si="10"/>
        <v>5.8249999999999993</v>
      </c>
      <c r="L64" s="19">
        <f t="shared" si="11"/>
        <v>7.5625000000000192E-2</v>
      </c>
      <c r="M64">
        <f t="shared" si="6"/>
        <v>5.9499999999999993</v>
      </c>
      <c r="N64">
        <f t="shared" si="1"/>
        <v>2.2500000000000107E-2</v>
      </c>
      <c r="O64">
        <f t="shared" si="2"/>
        <v>6.1</v>
      </c>
      <c r="P64" s="19">
        <f t="shared" si="0"/>
        <v>0</v>
      </c>
      <c r="Q64">
        <f t="shared" si="7"/>
        <v>6.3999999999999995</v>
      </c>
      <c r="R64" s="9">
        <f t="shared" si="3"/>
        <v>8.99999999999999E-2</v>
      </c>
      <c r="S64" s="9">
        <f t="shared" si="8"/>
        <v>6.4155172413793098</v>
      </c>
      <c r="T64" s="9">
        <f t="shared" si="4"/>
        <v>9.9551129607609867E-2</v>
      </c>
    </row>
    <row r="65" spans="2:20">
      <c r="B65">
        <v>352</v>
      </c>
      <c r="C65">
        <v>64</v>
      </c>
      <c r="D65" s="3">
        <v>2019</v>
      </c>
      <c r="E65" s="3">
        <v>4</v>
      </c>
      <c r="F65" s="3" t="e">
        <f>IF(#REF!&lt;=3,1,IF(#REF!&lt;=6,2,IF(#REF!&lt;=9,3,4)))</f>
        <v>#REF!</v>
      </c>
      <c r="G65" s="3" t="e">
        <f>IF(MOD(#REF!,3)=1,"Początek",IF(MOD(#REF!,3)=0,"Koniec","Środek"))</f>
        <v>#REF!</v>
      </c>
      <c r="H65" s="11">
        <v>5.9</v>
      </c>
      <c r="I65" s="9">
        <f t="shared" si="9"/>
        <v>6</v>
      </c>
      <c r="J65" s="9">
        <f t="shared" si="5"/>
        <v>9.9999999999999291E-3</v>
      </c>
      <c r="K65" s="9">
        <f t="shared" si="10"/>
        <v>5.9250000000000007</v>
      </c>
      <c r="L65" s="19">
        <f t="shared" si="11"/>
        <v>6.2500000000001779E-4</v>
      </c>
      <c r="M65">
        <f t="shared" si="6"/>
        <v>6.1</v>
      </c>
      <c r="N65">
        <f t="shared" si="1"/>
        <v>3.9999999999999716E-2</v>
      </c>
      <c r="O65">
        <f t="shared" si="2"/>
        <v>6.1</v>
      </c>
      <c r="P65" s="19">
        <f t="shared" si="0"/>
        <v>3.9999999999999716E-2</v>
      </c>
      <c r="Q65">
        <f t="shared" si="7"/>
        <v>6.1</v>
      </c>
      <c r="R65" s="9">
        <f t="shared" si="3"/>
        <v>3.9999999999999716E-2</v>
      </c>
      <c r="S65" s="9">
        <f t="shared" si="8"/>
        <v>6.1</v>
      </c>
      <c r="T65" s="9">
        <f t="shared" si="4"/>
        <v>3.9999999999999716E-2</v>
      </c>
    </row>
    <row r="66" spans="2:20">
      <c r="B66">
        <v>353</v>
      </c>
      <c r="C66">
        <v>65</v>
      </c>
      <c r="D66" s="3">
        <v>2019</v>
      </c>
      <c r="E66" s="3">
        <v>5</v>
      </c>
      <c r="F66" s="3" t="e">
        <f>IF(#REF!&lt;=3,1,IF(#REF!&lt;=6,2,IF(#REF!&lt;=9,3,4)))</f>
        <v>#REF!</v>
      </c>
      <c r="G66" s="3" t="e">
        <f>IF(MOD(#REF!,3)=1,"Początek",IF(MOD(#REF!,3)=0,"Koniec","Środek"))</f>
        <v>#REF!</v>
      </c>
      <c r="H66" s="11">
        <v>5.6</v>
      </c>
      <c r="I66" s="9">
        <f t="shared" si="9"/>
        <v>6.0333333333333341</v>
      </c>
      <c r="J66" s="9">
        <f t="shared" si="5"/>
        <v>0.18777777777777876</v>
      </c>
      <c r="K66" s="9">
        <f t="shared" si="10"/>
        <v>5.9749999999999996</v>
      </c>
      <c r="L66" s="19">
        <f t="shared" si="11"/>
        <v>0.140625</v>
      </c>
      <c r="M66">
        <f t="shared" si="6"/>
        <v>6</v>
      </c>
      <c r="N66">
        <f t="shared" si="1"/>
        <v>0.16000000000000028</v>
      </c>
      <c r="O66">
        <f t="shared" si="2"/>
        <v>5.9</v>
      </c>
      <c r="P66" s="19">
        <f t="shared" si="0"/>
        <v>9.0000000000000427E-2</v>
      </c>
      <c r="Q66">
        <f t="shared" si="7"/>
        <v>5.7000000000000011</v>
      </c>
      <c r="R66" s="9">
        <f t="shared" si="3"/>
        <v>1.0000000000000285E-2</v>
      </c>
      <c r="S66" s="9">
        <f t="shared" si="8"/>
        <v>5.7065573770491813</v>
      </c>
      <c r="T66" s="9">
        <f t="shared" si="4"/>
        <v>1.1354474603601467E-2</v>
      </c>
    </row>
    <row r="67" spans="2:20">
      <c r="B67">
        <v>354</v>
      </c>
      <c r="C67">
        <v>66</v>
      </c>
      <c r="D67" s="3">
        <v>2019</v>
      </c>
      <c r="E67" s="3">
        <v>6</v>
      </c>
      <c r="F67" s="3" t="e">
        <f>IF(#REF!&lt;=3,1,IF(#REF!&lt;=6,2,IF(#REF!&lt;=9,3,4)))</f>
        <v>#REF!</v>
      </c>
      <c r="G67" s="3" t="e">
        <f>IF(MOD(#REF!,3)=1,"Początek",IF(MOD(#REF!,3)=0,"Koniec","Środek"))</f>
        <v>#REF!</v>
      </c>
      <c r="H67" s="11">
        <v>5.4</v>
      </c>
      <c r="I67" s="9">
        <f t="shared" si="9"/>
        <v>5.8666666666666671</v>
      </c>
      <c r="J67" s="9">
        <f t="shared" si="5"/>
        <v>0.21777777777777788</v>
      </c>
      <c r="K67" s="9">
        <f t="shared" si="10"/>
        <v>5.9250000000000007</v>
      </c>
      <c r="L67" s="19">
        <f t="shared" si="11"/>
        <v>0.2756250000000004</v>
      </c>
      <c r="M67">
        <f t="shared" si="6"/>
        <v>5.75</v>
      </c>
      <c r="N67">
        <f t="shared" si="1"/>
        <v>0.12249999999999975</v>
      </c>
      <c r="O67">
        <f t="shared" si="2"/>
        <v>5.6</v>
      </c>
      <c r="P67" s="19">
        <f t="shared" si="0"/>
        <v>3.9999999999999716E-2</v>
      </c>
      <c r="Q67">
        <f t="shared" si="7"/>
        <v>5.2999999999999989</v>
      </c>
      <c r="R67" s="9">
        <f t="shared" si="3"/>
        <v>1.0000000000000285E-2</v>
      </c>
      <c r="S67" s="9">
        <f t="shared" si="8"/>
        <v>5.3152542372881344</v>
      </c>
      <c r="T67" s="9">
        <f t="shared" si="4"/>
        <v>7.1818442976158909E-3</v>
      </c>
    </row>
    <row r="68" spans="2:20">
      <c r="B68">
        <v>355</v>
      </c>
      <c r="C68">
        <v>67</v>
      </c>
      <c r="D68" s="3">
        <v>2019</v>
      </c>
      <c r="E68" s="3">
        <v>7</v>
      </c>
      <c r="F68" s="3" t="e">
        <f>IF(#REF!&lt;=3,1,IF(#REF!&lt;=6,2,IF(#REF!&lt;=9,3,4)))</f>
        <v>#REF!</v>
      </c>
      <c r="G68" s="3" t="e">
        <f>IF(MOD(#REF!,3)=1,"Początek",IF(MOD(#REF!,3)=0,"Koniec","Środek"))</f>
        <v>#REF!</v>
      </c>
      <c r="H68" s="11">
        <v>5.3</v>
      </c>
      <c r="I68" s="9">
        <f t="shared" si="9"/>
        <v>5.6333333333333329</v>
      </c>
      <c r="J68" s="9">
        <f t="shared" si="5"/>
        <v>0.11111111111111091</v>
      </c>
      <c r="K68" s="9">
        <f t="shared" si="10"/>
        <v>5.75</v>
      </c>
      <c r="L68" s="19">
        <f t="shared" si="11"/>
        <v>0.20250000000000015</v>
      </c>
      <c r="M68">
        <f t="shared" si="6"/>
        <v>5.5</v>
      </c>
      <c r="N68">
        <f t="shared" si="1"/>
        <v>4.000000000000007E-2</v>
      </c>
      <c r="O68">
        <f t="shared" ref="O68:O83" si="12">H67</f>
        <v>5.4</v>
      </c>
      <c r="P68" s="19">
        <f t="shared" ref="P68:P82" si="13">(H68-O68)^2</f>
        <v>1.0000000000000106E-2</v>
      </c>
      <c r="Q68">
        <f t="shared" si="7"/>
        <v>5.2000000000000011</v>
      </c>
      <c r="R68" s="9">
        <f t="shared" si="3"/>
        <v>9.9999999999997521E-3</v>
      </c>
      <c r="S68" s="9">
        <f t="shared" si="8"/>
        <v>5.2071428571428582</v>
      </c>
      <c r="T68" s="9">
        <f t="shared" si="4"/>
        <v>8.6224489795916105E-3</v>
      </c>
    </row>
    <row r="69" spans="2:20">
      <c r="B69">
        <v>356</v>
      </c>
      <c r="C69">
        <v>68</v>
      </c>
      <c r="D69" s="3">
        <v>2019</v>
      </c>
      <c r="E69" s="3">
        <v>8</v>
      </c>
      <c r="F69" s="3" t="e">
        <f>IF(#REF!&lt;=3,1,IF(#REF!&lt;=6,2,IF(#REF!&lt;=9,3,4)))</f>
        <v>#REF!</v>
      </c>
      <c r="G69" s="3" t="e">
        <f>IF(MOD(#REF!,3)=1,"Początek",IF(MOD(#REF!,3)=0,"Koniec","Środek"))</f>
        <v>#REF!</v>
      </c>
      <c r="H69" s="11">
        <v>5.2</v>
      </c>
      <c r="I69" s="9">
        <f t="shared" si="9"/>
        <v>5.4333333333333336</v>
      </c>
      <c r="J69" s="9">
        <f t="shared" si="5"/>
        <v>5.4444444444444469E-2</v>
      </c>
      <c r="K69" s="9">
        <f t="shared" si="10"/>
        <v>5.55</v>
      </c>
      <c r="L69" s="19">
        <f t="shared" si="11"/>
        <v>0.12249999999999975</v>
      </c>
      <c r="M69">
        <f t="shared" si="6"/>
        <v>5.35</v>
      </c>
      <c r="N69">
        <f t="shared" ref="N69:N82" si="14">(H69-M69)^2</f>
        <v>2.249999999999984E-2</v>
      </c>
      <c r="O69">
        <f t="shared" si="12"/>
        <v>5.3</v>
      </c>
      <c r="P69" s="19">
        <f t="shared" si="13"/>
        <v>9.9999999999999291E-3</v>
      </c>
      <c r="Q69">
        <f t="shared" ref="Q69:Q82" si="15">H68+(H68-H67)</f>
        <v>5.1999999999999993</v>
      </c>
      <c r="R69" s="9">
        <f t="shared" ref="R69:R82" si="16">(H69-Q69)^2</f>
        <v>7.8886090522101181E-31</v>
      </c>
      <c r="S69" s="9">
        <f t="shared" ref="S69:S83" si="17">H68*(H68/H67)</f>
        <v>5.2018518518518508</v>
      </c>
      <c r="T69" s="9">
        <f t="shared" ref="T69:T82" si="18">(H69-S69)^2</f>
        <v>3.4293552812027225E-6</v>
      </c>
    </row>
    <row r="70" spans="2:20">
      <c r="B70">
        <v>357</v>
      </c>
      <c r="C70">
        <v>69</v>
      </c>
      <c r="D70" s="3">
        <v>2019</v>
      </c>
      <c r="E70" s="3">
        <v>9</v>
      </c>
      <c r="F70" s="3" t="e">
        <f>IF(#REF!&lt;=3,1,IF(#REF!&lt;=6,2,IF(#REF!&lt;=9,3,4)))</f>
        <v>#REF!</v>
      </c>
      <c r="G70" s="3" t="e">
        <f>IF(MOD(#REF!,3)=1,"Początek",IF(MOD(#REF!,3)=0,"Koniec","Środek"))</f>
        <v>#REF!</v>
      </c>
      <c r="H70" s="11">
        <v>5.2</v>
      </c>
      <c r="I70" s="9">
        <f t="shared" ref="I70:I83" si="19">AVERAGE(H67:H69)</f>
        <v>5.3</v>
      </c>
      <c r="J70" s="9">
        <f t="shared" ref="J70:J82" si="20">(H70-I70)^2</f>
        <v>9.9999999999999291E-3</v>
      </c>
      <c r="K70" s="9">
        <f t="shared" si="10"/>
        <v>5.375</v>
      </c>
      <c r="L70" s="19">
        <f t="shared" si="11"/>
        <v>3.0624999999999937E-2</v>
      </c>
      <c r="M70">
        <f t="shared" ref="M70:M83" si="21">AVERAGE(H68:H69)</f>
        <v>5.25</v>
      </c>
      <c r="N70">
        <f t="shared" si="14"/>
        <v>2.4999999999999823E-3</v>
      </c>
      <c r="O70">
        <f t="shared" si="12"/>
        <v>5.2</v>
      </c>
      <c r="P70" s="19">
        <f t="shared" si="13"/>
        <v>0</v>
      </c>
      <c r="Q70">
        <f t="shared" si="15"/>
        <v>5.1000000000000005</v>
      </c>
      <c r="R70" s="9">
        <f t="shared" si="16"/>
        <v>9.9999999999999291E-3</v>
      </c>
      <c r="S70" s="9">
        <f t="shared" si="17"/>
        <v>5.1018867924528308</v>
      </c>
      <c r="T70" s="9">
        <f t="shared" si="18"/>
        <v>9.6262014951939284E-3</v>
      </c>
    </row>
    <row r="71" spans="2:20">
      <c r="B71">
        <v>358</v>
      </c>
      <c r="C71">
        <v>70</v>
      </c>
      <c r="D71" s="3">
        <v>2019</v>
      </c>
      <c r="E71" s="3">
        <v>10</v>
      </c>
      <c r="F71" s="3" t="e">
        <f>IF(#REF!&lt;=3,1,IF(#REF!&lt;=6,2,IF(#REF!&lt;=9,3,4)))</f>
        <v>#REF!</v>
      </c>
      <c r="G71" s="3" t="e">
        <f>IF(MOD(#REF!,3)=1,"Początek",IF(MOD(#REF!,3)=0,"Koniec","Środek"))</f>
        <v>#REF!</v>
      </c>
      <c r="H71" s="11">
        <v>5.0999999999999996</v>
      </c>
      <c r="I71" s="9">
        <f t="shared" si="19"/>
        <v>5.2333333333333334</v>
      </c>
      <c r="J71" s="9">
        <f t="shared" si="20"/>
        <v>1.7777777777777889E-2</v>
      </c>
      <c r="K71" s="9">
        <f t="shared" ref="K71:K83" si="22">AVERAGE(H67:H70)</f>
        <v>5.2749999999999995</v>
      </c>
      <c r="L71" s="19">
        <f t="shared" ref="L71:L82" si="23">(H71-K71)^2</f>
        <v>3.0624999999999937E-2</v>
      </c>
      <c r="M71">
        <f t="shared" si="21"/>
        <v>5.2</v>
      </c>
      <c r="N71">
        <f t="shared" si="14"/>
        <v>1.0000000000000106E-2</v>
      </c>
      <c r="O71">
        <f t="shared" si="12"/>
        <v>5.2</v>
      </c>
      <c r="P71" s="19">
        <f t="shared" si="13"/>
        <v>1.0000000000000106E-2</v>
      </c>
      <c r="Q71">
        <f t="shared" si="15"/>
        <v>5.2</v>
      </c>
      <c r="R71" s="9">
        <f t="shared" si="16"/>
        <v>1.0000000000000106E-2</v>
      </c>
      <c r="S71" s="9">
        <f t="shared" si="17"/>
        <v>5.2</v>
      </c>
      <c r="T71" s="9">
        <f t="shared" si="18"/>
        <v>1.0000000000000106E-2</v>
      </c>
    </row>
    <row r="72" spans="2:20">
      <c r="B72">
        <v>359</v>
      </c>
      <c r="C72">
        <v>71</v>
      </c>
      <c r="D72" s="3">
        <v>2019</v>
      </c>
      <c r="E72" s="3">
        <v>11</v>
      </c>
      <c r="F72" s="3" t="e">
        <f>IF(#REF!&lt;=3,1,IF(#REF!&lt;=6,2,IF(#REF!&lt;=9,3,4)))</f>
        <v>#REF!</v>
      </c>
      <c r="G72" s="3" t="e">
        <f>IF(MOD(#REF!,3)=1,"Początek",IF(MOD(#REF!,3)=0,"Koniec","Środek"))</f>
        <v>#REF!</v>
      </c>
      <c r="H72" s="11">
        <v>5</v>
      </c>
      <c r="I72" s="9">
        <f t="shared" si="19"/>
        <v>5.166666666666667</v>
      </c>
      <c r="J72" s="9">
        <f t="shared" si="20"/>
        <v>2.7777777777777877E-2</v>
      </c>
      <c r="K72" s="9">
        <f t="shared" si="22"/>
        <v>5.1999999999999993</v>
      </c>
      <c r="L72" s="19">
        <f t="shared" si="23"/>
        <v>3.9999999999999716E-2</v>
      </c>
      <c r="M72">
        <f t="shared" si="21"/>
        <v>5.15</v>
      </c>
      <c r="N72">
        <f t="shared" si="14"/>
        <v>2.2500000000000107E-2</v>
      </c>
      <c r="O72">
        <f t="shared" si="12"/>
        <v>5.0999999999999996</v>
      </c>
      <c r="P72" s="19">
        <f t="shared" si="13"/>
        <v>9.9999999999999291E-3</v>
      </c>
      <c r="Q72">
        <f t="shared" si="15"/>
        <v>4.9999999999999991</v>
      </c>
      <c r="R72" s="9">
        <f t="shared" si="16"/>
        <v>7.8886090522101181E-31</v>
      </c>
      <c r="S72" s="9">
        <f t="shared" si="17"/>
        <v>5.0019230769230756</v>
      </c>
      <c r="T72" s="9">
        <f t="shared" si="18"/>
        <v>3.6982248520658555E-6</v>
      </c>
    </row>
    <row r="73" spans="2:20">
      <c r="B73">
        <v>360</v>
      </c>
      <c r="C73">
        <v>72</v>
      </c>
      <c r="D73" s="3">
        <v>2019</v>
      </c>
      <c r="E73" s="3">
        <v>12</v>
      </c>
      <c r="F73" s="3" t="e">
        <f>IF(#REF!&lt;=3,1,IF(#REF!&lt;=6,2,IF(#REF!&lt;=9,3,4)))</f>
        <v>#REF!</v>
      </c>
      <c r="G73" s="3" t="e">
        <f>IF(MOD(#REF!,3)=1,"Początek",IF(MOD(#REF!,3)=0,"Koniec","Środek"))</f>
        <v>#REF!</v>
      </c>
      <c r="H73" s="11">
        <v>5.0999999999999996</v>
      </c>
      <c r="I73" s="9">
        <f t="shared" si="19"/>
        <v>5.1000000000000005</v>
      </c>
      <c r="J73" s="9">
        <f t="shared" si="20"/>
        <v>7.8886090522101181E-31</v>
      </c>
      <c r="K73" s="9">
        <f t="shared" si="22"/>
        <v>5.125</v>
      </c>
      <c r="L73" s="19">
        <f t="shared" si="23"/>
        <v>6.2500000000001779E-4</v>
      </c>
      <c r="M73">
        <f t="shared" si="21"/>
        <v>5.05</v>
      </c>
      <c r="N73">
        <f t="shared" si="14"/>
        <v>2.4999999999999823E-3</v>
      </c>
      <c r="O73">
        <f t="shared" si="12"/>
        <v>5</v>
      </c>
      <c r="P73" s="19">
        <f t="shared" si="13"/>
        <v>9.9999999999999291E-3</v>
      </c>
      <c r="Q73">
        <f t="shared" si="15"/>
        <v>4.9000000000000004</v>
      </c>
      <c r="R73" s="9">
        <f t="shared" si="16"/>
        <v>3.9999999999999716E-2</v>
      </c>
      <c r="S73" s="9">
        <f t="shared" si="17"/>
        <v>4.9019607843137258</v>
      </c>
      <c r="T73" s="9">
        <f t="shared" si="18"/>
        <v>3.9219530949634478E-2</v>
      </c>
    </row>
    <row r="74" spans="2:20">
      <c r="B74">
        <v>361</v>
      </c>
      <c r="C74">
        <v>73</v>
      </c>
      <c r="D74" s="1">
        <v>2020</v>
      </c>
      <c r="E74" s="1">
        <v>1</v>
      </c>
      <c r="F74" s="1" t="e">
        <f>IF(#REF!&lt;=3,1,IF(#REF!&lt;=6,2,IF(#REF!&lt;=9,3,4)))</f>
        <v>#REF!</v>
      </c>
      <c r="G74" s="1" t="e">
        <f>IF(MOD(#REF!,3)=1,"Początek",IF(MOD(#REF!,3)=0,"Koniec","Środek"))</f>
        <v>#REF!</v>
      </c>
      <c r="H74" s="10">
        <v>5.2</v>
      </c>
      <c r="I74" s="9">
        <f t="shared" si="19"/>
        <v>5.0666666666666664</v>
      </c>
      <c r="J74" s="9">
        <f t="shared" si="20"/>
        <v>1.7777777777777889E-2</v>
      </c>
      <c r="K74" s="9">
        <f t="shared" si="22"/>
        <v>5.0999999999999996</v>
      </c>
      <c r="L74" s="19">
        <f t="shared" si="23"/>
        <v>1.0000000000000106E-2</v>
      </c>
      <c r="M74">
        <f t="shared" si="21"/>
        <v>5.05</v>
      </c>
      <c r="N74">
        <f t="shared" si="14"/>
        <v>2.2500000000000107E-2</v>
      </c>
      <c r="O74">
        <f t="shared" si="12"/>
        <v>5.0999999999999996</v>
      </c>
      <c r="P74" s="19">
        <f t="shared" si="13"/>
        <v>1.0000000000000106E-2</v>
      </c>
      <c r="Q74">
        <f t="shared" si="15"/>
        <v>5.1999999999999993</v>
      </c>
      <c r="R74" s="9">
        <f t="shared" si="16"/>
        <v>7.8886090522101181E-31</v>
      </c>
      <c r="S74" s="9">
        <f t="shared" si="17"/>
        <v>5.202</v>
      </c>
      <c r="T74" s="9">
        <f t="shared" si="18"/>
        <v>3.9999999999991189E-6</v>
      </c>
    </row>
    <row r="75" spans="2:20">
      <c r="B75">
        <v>362</v>
      </c>
      <c r="C75">
        <v>74</v>
      </c>
      <c r="D75" s="1">
        <v>2020</v>
      </c>
      <c r="E75" s="1">
        <v>2</v>
      </c>
      <c r="F75" s="1" t="e">
        <f>IF(#REF!&lt;=3,1,IF(#REF!&lt;=6,2,IF(#REF!&lt;=9,3,4)))</f>
        <v>#REF!</v>
      </c>
      <c r="G75" s="1" t="e">
        <f>IF(MOD(#REF!,3)=1,"Początek",IF(MOD(#REF!,3)=0,"Koniec","Środek"))</f>
        <v>#REF!</v>
      </c>
      <c r="H75" s="10">
        <v>5.5</v>
      </c>
      <c r="I75" s="9">
        <f t="shared" si="19"/>
        <v>5.1000000000000005</v>
      </c>
      <c r="J75" s="9">
        <f t="shared" si="20"/>
        <v>0.15999999999999959</v>
      </c>
      <c r="K75" s="9">
        <f t="shared" si="22"/>
        <v>5.0999999999999996</v>
      </c>
      <c r="L75" s="19">
        <f t="shared" si="23"/>
        <v>0.16000000000000028</v>
      </c>
      <c r="M75">
        <f t="shared" si="21"/>
        <v>5.15</v>
      </c>
      <c r="N75">
        <f t="shared" si="14"/>
        <v>0.12249999999999975</v>
      </c>
      <c r="O75">
        <f t="shared" si="12"/>
        <v>5.2</v>
      </c>
      <c r="P75" s="19">
        <f t="shared" si="13"/>
        <v>8.99999999999999E-2</v>
      </c>
      <c r="Q75">
        <f t="shared" si="15"/>
        <v>5.3000000000000007</v>
      </c>
      <c r="R75" s="9">
        <f t="shared" si="16"/>
        <v>3.9999999999999716E-2</v>
      </c>
      <c r="S75" s="9">
        <f t="shared" si="17"/>
        <v>5.3019607843137262</v>
      </c>
      <c r="T75" s="9">
        <f t="shared" si="18"/>
        <v>3.9219530949634478E-2</v>
      </c>
    </row>
    <row r="76" spans="2:20">
      <c r="B76">
        <v>363</v>
      </c>
      <c r="C76">
        <v>75</v>
      </c>
      <c r="D76" s="1">
        <v>2020</v>
      </c>
      <c r="E76" s="1">
        <v>3</v>
      </c>
      <c r="F76" s="1" t="e">
        <f>IF(#REF!&lt;=3,1,IF(#REF!&lt;=6,2,IF(#REF!&lt;=9,3,4)))</f>
        <v>#REF!</v>
      </c>
      <c r="G76" s="1" t="e">
        <f>IF(MOD(#REF!,3)=1,"Początek",IF(MOD(#REF!,3)=0,"Koniec","Środek"))</f>
        <v>#REF!</v>
      </c>
      <c r="H76" s="10">
        <v>5.5</v>
      </c>
      <c r="I76" s="9">
        <f t="shared" si="19"/>
        <v>5.2666666666666666</v>
      </c>
      <c r="J76" s="9">
        <f t="shared" si="20"/>
        <v>5.4444444444444469E-2</v>
      </c>
      <c r="K76" s="9">
        <f t="shared" si="22"/>
        <v>5.2</v>
      </c>
      <c r="L76" s="19">
        <f t="shared" si="23"/>
        <v>8.99999999999999E-2</v>
      </c>
      <c r="M76">
        <f t="shared" si="21"/>
        <v>5.35</v>
      </c>
      <c r="N76">
        <f t="shared" si="14"/>
        <v>2.2500000000000107E-2</v>
      </c>
      <c r="O76">
        <f t="shared" si="12"/>
        <v>5.5</v>
      </c>
      <c r="P76" s="19">
        <f t="shared" si="13"/>
        <v>0</v>
      </c>
      <c r="Q76">
        <f t="shared" si="15"/>
        <v>5.8</v>
      </c>
      <c r="R76" s="9">
        <f t="shared" si="16"/>
        <v>8.99999999999999E-2</v>
      </c>
      <c r="S76" s="9">
        <f t="shared" si="17"/>
        <v>5.8173076923076925</v>
      </c>
      <c r="T76" s="9">
        <f t="shared" si="18"/>
        <v>0.10068417159763327</v>
      </c>
    </row>
    <row r="77" spans="2:20">
      <c r="B77">
        <v>364</v>
      </c>
      <c r="C77">
        <v>76</v>
      </c>
      <c r="D77" s="1">
        <v>2020</v>
      </c>
      <c r="E77" s="1">
        <v>4</v>
      </c>
      <c r="F77" s="1" t="e">
        <f>IF(#REF!&lt;=3,1,IF(#REF!&lt;=6,2,IF(#REF!&lt;=9,3,4)))</f>
        <v>#REF!</v>
      </c>
      <c r="G77" s="1" t="e">
        <f>IF(MOD(#REF!,3)=1,"Początek",IF(MOD(#REF!,3)=0,"Koniec","Środek"))</f>
        <v>#REF!</v>
      </c>
      <c r="H77" s="10">
        <v>5.4</v>
      </c>
      <c r="I77" s="9">
        <f t="shared" si="19"/>
        <v>5.3999999999999995</v>
      </c>
      <c r="J77" s="9">
        <f t="shared" si="20"/>
        <v>7.8886090522101181E-31</v>
      </c>
      <c r="K77" s="9">
        <f t="shared" si="22"/>
        <v>5.3250000000000002</v>
      </c>
      <c r="L77" s="19">
        <f t="shared" si="23"/>
        <v>5.6250000000000267E-3</v>
      </c>
      <c r="M77">
        <f t="shared" si="21"/>
        <v>5.5</v>
      </c>
      <c r="N77">
        <f t="shared" si="14"/>
        <v>9.9999999999999291E-3</v>
      </c>
      <c r="O77">
        <f t="shared" si="12"/>
        <v>5.5</v>
      </c>
      <c r="P77" s="19">
        <f t="shared" si="13"/>
        <v>9.9999999999999291E-3</v>
      </c>
      <c r="Q77">
        <f t="shared" si="15"/>
        <v>5.5</v>
      </c>
      <c r="R77" s="9">
        <f t="shared" si="16"/>
        <v>9.9999999999999291E-3</v>
      </c>
      <c r="S77" s="9">
        <f t="shared" si="17"/>
        <v>5.5</v>
      </c>
      <c r="T77" s="9">
        <f t="shared" si="18"/>
        <v>9.9999999999999291E-3</v>
      </c>
    </row>
    <row r="78" spans="2:20">
      <c r="B78">
        <v>365</v>
      </c>
      <c r="C78">
        <v>77</v>
      </c>
      <c r="D78" s="1">
        <v>2020</v>
      </c>
      <c r="E78" s="1">
        <v>5</v>
      </c>
      <c r="F78" s="1" t="e">
        <f>IF(#REF!&lt;=3,1,IF(#REF!&lt;=6,2,IF(#REF!&lt;=9,3,4)))</f>
        <v>#REF!</v>
      </c>
      <c r="G78" s="1" t="e">
        <f>IF(MOD(#REF!,3)=1,"Początek",IF(MOD(#REF!,3)=0,"Koniec","Środek"))</f>
        <v>#REF!</v>
      </c>
      <c r="H78" s="10">
        <v>5.8</v>
      </c>
      <c r="I78" s="9">
        <f t="shared" si="19"/>
        <v>5.4666666666666659</v>
      </c>
      <c r="J78" s="9">
        <f t="shared" si="20"/>
        <v>0.11111111111111151</v>
      </c>
      <c r="K78" s="9">
        <f t="shared" si="22"/>
        <v>5.4</v>
      </c>
      <c r="L78" s="19">
        <f t="shared" si="23"/>
        <v>0.15999999999999959</v>
      </c>
      <c r="M78">
        <f t="shared" si="21"/>
        <v>5.45</v>
      </c>
      <c r="N78">
        <f t="shared" si="14"/>
        <v>0.12249999999999975</v>
      </c>
      <c r="O78">
        <f t="shared" si="12"/>
        <v>5.4</v>
      </c>
      <c r="P78" s="19">
        <f t="shared" si="13"/>
        <v>0.15999999999999959</v>
      </c>
      <c r="Q78">
        <f t="shared" si="15"/>
        <v>5.3000000000000007</v>
      </c>
      <c r="R78" s="9">
        <f t="shared" si="16"/>
        <v>0.24999999999999911</v>
      </c>
      <c r="S78" s="9">
        <f t="shared" si="17"/>
        <v>5.3018181818181827</v>
      </c>
      <c r="T78" s="9">
        <f t="shared" si="18"/>
        <v>0.24818512396694115</v>
      </c>
    </row>
    <row r="79" spans="2:20">
      <c r="B79">
        <v>366</v>
      </c>
      <c r="C79">
        <v>78</v>
      </c>
      <c r="D79" s="1">
        <v>2020</v>
      </c>
      <c r="E79" s="1">
        <v>6</v>
      </c>
      <c r="F79" s="1" t="e">
        <f>IF(#REF!&lt;=3,1,IF(#REF!&lt;=6,2,IF(#REF!&lt;=9,3,4)))</f>
        <v>#REF!</v>
      </c>
      <c r="G79" s="1" t="e">
        <f>IF(MOD(#REF!,3)=1,"Początek",IF(MOD(#REF!,3)=0,"Koniec","Środek"))</f>
        <v>#REF!</v>
      </c>
      <c r="H79" s="10">
        <v>6</v>
      </c>
      <c r="I79" s="9">
        <f t="shared" si="19"/>
        <v>5.5666666666666664</v>
      </c>
      <c r="J79" s="9">
        <f t="shared" si="20"/>
        <v>0.18777777777777799</v>
      </c>
      <c r="K79" s="9">
        <f t="shared" si="22"/>
        <v>5.55</v>
      </c>
      <c r="L79" s="19">
        <f t="shared" si="23"/>
        <v>0.20250000000000015</v>
      </c>
      <c r="M79">
        <f t="shared" si="21"/>
        <v>5.6</v>
      </c>
      <c r="N79">
        <f t="shared" si="14"/>
        <v>0.16000000000000028</v>
      </c>
      <c r="O79">
        <f t="shared" si="12"/>
        <v>5.8</v>
      </c>
      <c r="P79" s="19">
        <f t="shared" si="13"/>
        <v>4.000000000000007E-2</v>
      </c>
      <c r="Q79">
        <f t="shared" si="15"/>
        <v>6.1999999999999993</v>
      </c>
      <c r="R79" s="9">
        <f t="shared" si="16"/>
        <v>3.9999999999999716E-2</v>
      </c>
      <c r="S79" s="9">
        <f t="shared" si="17"/>
        <v>6.2296296296296285</v>
      </c>
      <c r="T79" s="9">
        <f t="shared" si="18"/>
        <v>5.2729766803840367E-2</v>
      </c>
    </row>
    <row r="80" spans="2:20">
      <c r="B80">
        <v>367</v>
      </c>
      <c r="C80">
        <v>79</v>
      </c>
      <c r="D80" s="1">
        <v>2020</v>
      </c>
      <c r="E80" s="1">
        <v>7</v>
      </c>
      <c r="F80" s="1" t="e">
        <f>IF(#REF!&lt;=3,1,IF(#REF!&lt;=6,2,IF(#REF!&lt;=9,3,4)))</f>
        <v>#REF!</v>
      </c>
      <c r="G80" s="1" t="e">
        <f>IF(MOD(#REF!,3)=1,"Początek",IF(MOD(#REF!,3)=0,"Koniec","Środek"))</f>
        <v>#REF!</v>
      </c>
      <c r="H80" s="10">
        <v>6.1</v>
      </c>
      <c r="I80" s="9">
        <f t="shared" si="19"/>
        <v>5.7333333333333334</v>
      </c>
      <c r="J80" s="9">
        <f t="shared" si="20"/>
        <v>0.13444444444444414</v>
      </c>
      <c r="K80" s="9">
        <f t="shared" si="22"/>
        <v>5.6749999999999998</v>
      </c>
      <c r="L80" s="19">
        <f t="shared" si="23"/>
        <v>0.18062499999999984</v>
      </c>
      <c r="M80">
        <f t="shared" si="21"/>
        <v>5.9</v>
      </c>
      <c r="N80">
        <f t="shared" si="14"/>
        <v>3.9999999999999716E-2</v>
      </c>
      <c r="O80">
        <f t="shared" si="12"/>
        <v>6</v>
      </c>
      <c r="P80" s="19">
        <f t="shared" si="13"/>
        <v>9.9999999999999291E-3</v>
      </c>
      <c r="Q80">
        <f t="shared" si="15"/>
        <v>6.2</v>
      </c>
      <c r="R80" s="9">
        <f t="shared" si="16"/>
        <v>1.0000000000000106E-2</v>
      </c>
      <c r="S80" s="9">
        <f t="shared" si="17"/>
        <v>6.2068965517241388</v>
      </c>
      <c r="T80" s="9">
        <f t="shared" si="18"/>
        <v>1.1426872770511555E-2</v>
      </c>
    </row>
    <row r="81" spans="2:20">
      <c r="B81">
        <v>368</v>
      </c>
      <c r="C81">
        <v>80</v>
      </c>
      <c r="D81" s="1">
        <v>2020</v>
      </c>
      <c r="E81" s="1">
        <v>8</v>
      </c>
      <c r="F81" s="1" t="e">
        <f>IF(#REF!&lt;=3,1,IF(#REF!&lt;=6,2,IF(#REF!&lt;=9,3,4)))</f>
        <v>#REF!</v>
      </c>
      <c r="G81" s="1" t="e">
        <f>IF(MOD(#REF!,3)=1,"Początek",IF(MOD(#REF!,3)=0,"Koniec","Środek"))</f>
        <v>#REF!</v>
      </c>
      <c r="H81" s="10">
        <v>6.1</v>
      </c>
      <c r="I81" s="9">
        <f t="shared" si="19"/>
        <v>5.9666666666666659</v>
      </c>
      <c r="J81" s="9">
        <f t="shared" si="20"/>
        <v>1.7777777777777889E-2</v>
      </c>
      <c r="K81" s="9">
        <f t="shared" si="22"/>
        <v>5.8249999999999993</v>
      </c>
      <c r="L81" s="19">
        <f t="shared" si="23"/>
        <v>7.5625000000000192E-2</v>
      </c>
      <c r="M81">
        <f t="shared" si="21"/>
        <v>6.05</v>
      </c>
      <c r="N81">
        <f t="shared" si="14"/>
        <v>2.4999999999999823E-3</v>
      </c>
      <c r="O81">
        <f t="shared" si="12"/>
        <v>6.1</v>
      </c>
      <c r="P81" s="19">
        <f t="shared" si="13"/>
        <v>0</v>
      </c>
      <c r="Q81">
        <f t="shared" si="15"/>
        <v>6.1999999999999993</v>
      </c>
      <c r="R81" s="9">
        <f t="shared" si="16"/>
        <v>9.9999999999999291E-3</v>
      </c>
      <c r="S81" s="9">
        <f t="shared" si="17"/>
        <v>6.2016666666666662</v>
      </c>
      <c r="T81" s="9">
        <f t="shared" si="18"/>
        <v>1.0336111111111091E-2</v>
      </c>
    </row>
    <row r="82" spans="2:20">
      <c r="B82">
        <v>369</v>
      </c>
      <c r="C82">
        <v>81</v>
      </c>
      <c r="D82" s="1">
        <v>2020</v>
      </c>
      <c r="E82" s="1">
        <v>9</v>
      </c>
      <c r="F82" s="1" t="e">
        <f>IF(#REF!&lt;=3,1,IF(#REF!&lt;=6,2,IF(#REF!&lt;=9,3,4)))</f>
        <v>#REF!</v>
      </c>
      <c r="G82" s="1" t="e">
        <f>IF(MOD(#REF!,3)=1,"Początek",IF(MOD(#REF!,3)=0,"Koniec","Środek"))</f>
        <v>#REF!</v>
      </c>
      <c r="H82" s="10">
        <v>6.1</v>
      </c>
      <c r="I82" s="9">
        <f t="shared" si="19"/>
        <v>6.0666666666666664</v>
      </c>
      <c r="J82" s="9">
        <f t="shared" si="20"/>
        <v>1.1111111111111033E-3</v>
      </c>
      <c r="K82" s="9">
        <f t="shared" si="22"/>
        <v>6</v>
      </c>
      <c r="L82" s="19">
        <f t="shared" si="23"/>
        <v>9.9999999999999291E-3</v>
      </c>
      <c r="M82">
        <f t="shared" si="21"/>
        <v>6.1</v>
      </c>
      <c r="N82">
        <f t="shared" si="14"/>
        <v>0</v>
      </c>
      <c r="O82">
        <f t="shared" si="12"/>
        <v>6.1</v>
      </c>
      <c r="P82" s="19">
        <f t="shared" si="13"/>
        <v>0</v>
      </c>
      <c r="Q82">
        <f t="shared" si="15"/>
        <v>6.1</v>
      </c>
      <c r="R82" s="9">
        <f t="shared" si="16"/>
        <v>0</v>
      </c>
      <c r="S82" s="9">
        <f t="shared" si="17"/>
        <v>6.1</v>
      </c>
      <c r="T82" s="9">
        <f t="shared" si="18"/>
        <v>0</v>
      </c>
    </row>
    <row r="83" spans="2:20">
      <c r="B83">
        <v>370</v>
      </c>
      <c r="C83">
        <v>82</v>
      </c>
      <c r="D83" s="1">
        <v>2020</v>
      </c>
      <c r="E83" s="1">
        <v>10</v>
      </c>
      <c r="F83" s="1" t="e">
        <f>IF(#REF!&lt;=3,1,IF(#REF!&lt;=6,2,IF(#REF!&lt;=9,3,4)))</f>
        <v>#REF!</v>
      </c>
      <c r="G83" s="1" t="e">
        <f>IF(MOD(#REF!,3)=1,"Początek",IF(MOD(#REF!,3)=0,"Koniec","Środek"))</f>
        <v>#REF!</v>
      </c>
      <c r="H83" s="10">
        <v>6.1</v>
      </c>
      <c r="I83" s="9">
        <f t="shared" si="19"/>
        <v>6.0999999999999988</v>
      </c>
      <c r="J83" s="9"/>
      <c r="K83" s="20">
        <f t="shared" si="22"/>
        <v>6.0749999999999993</v>
      </c>
      <c r="L83" s="19"/>
      <c r="M83" s="21">
        <f t="shared" si="21"/>
        <v>6.1</v>
      </c>
      <c r="O83" s="21">
        <f t="shared" si="12"/>
        <v>6.1</v>
      </c>
      <c r="Q83" s="21">
        <f>H82+(H82-H81)</f>
        <v>6.1</v>
      </c>
      <c r="S83" s="20">
        <f t="shared" si="17"/>
        <v>6.1</v>
      </c>
    </row>
    <row r="84" spans="2:20">
      <c r="I84" s="15" t="s">
        <v>26</v>
      </c>
      <c r="J84" s="16">
        <f>AVERAGE(J5:J82)</f>
        <v>0.17635327635327633</v>
      </c>
      <c r="L84" s="17">
        <f>AVERAGE(L6:L82)</f>
        <v>0.24281655844155856</v>
      </c>
      <c r="N84" s="17">
        <f>AVERAGE(N4:N82)</f>
        <v>0.11284810126582281</v>
      </c>
      <c r="P84" s="19">
        <f>AVERAGE(P3:P82)</f>
        <v>5.8749999999999983E-2</v>
      </c>
      <c r="R84" s="9">
        <f>AVERAGE(R4:R82)</f>
        <v>4.2025316455696161E-2</v>
      </c>
      <c r="T84" s="9">
        <f>AVERAGE(T4:T82)</f>
        <v>4.2431306311439522E-2</v>
      </c>
    </row>
    <row r="85" spans="2:20">
      <c r="I85" s="15" t="s">
        <v>27</v>
      </c>
      <c r="J85" s="17">
        <f>SQRT(J84)</f>
        <v>0.41994437292726799</v>
      </c>
      <c r="L85" s="17">
        <f>SQRT(L84)</f>
        <v>0.49276420166399926</v>
      </c>
      <c r="N85" s="17">
        <f>SQRT(N84)</f>
        <v>0.33592871455983458</v>
      </c>
      <c r="P85" s="19">
        <f>SQRT(P84)</f>
        <v>0.24238399287081641</v>
      </c>
      <c r="R85" s="19">
        <f>SQRT(R84)</f>
        <v>0.20500077184170834</v>
      </c>
      <c r="T85" s="19">
        <f>SQRT(T84)</f>
        <v>0.20598860723700116</v>
      </c>
    </row>
    <row r="86" spans="2:20">
      <c r="I86" t="s">
        <v>31</v>
      </c>
      <c r="J86" s="18">
        <f>J85/I83</f>
        <v>6.8843339824142313E-2</v>
      </c>
      <c r="L86" s="18">
        <f>L85/K83</f>
        <v>8.111344883358014E-2</v>
      </c>
      <c r="N86" s="18">
        <f>N85/M83</f>
        <v>5.507028107538272E-2</v>
      </c>
      <c r="P86" s="18">
        <f>P85/O83</f>
        <v>3.9735080798494499E-2</v>
      </c>
      <c r="R86" s="18">
        <f>R85/Q83</f>
        <v>3.3606683908476778E-2</v>
      </c>
      <c r="T86" s="18">
        <f>T85/S83</f>
        <v>3.3768624137213307E-2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5FD5-E881-4C69-911D-6CD4BAD95FA0}">
  <dimension ref="A1:U87"/>
  <sheetViews>
    <sheetView topLeftCell="G19" zoomScale="55" zoomScaleNormal="55" workbookViewId="0">
      <selection activeCell="O7" sqref="O7"/>
    </sheetView>
  </sheetViews>
  <sheetFormatPr defaultRowHeight="14.5"/>
  <cols>
    <col min="1" max="1" width="22.54296875" customWidth="1"/>
    <col min="2" max="2" width="14.08984375" customWidth="1"/>
    <col min="3" max="3" width="12.453125" customWidth="1"/>
    <col min="4" max="4" width="11.453125" customWidth="1"/>
    <col min="5" max="5" width="12.81640625" customWidth="1"/>
    <col min="6" max="6" width="10.453125" customWidth="1"/>
    <col min="7" max="7" width="9.81640625" customWidth="1"/>
    <col min="8" max="8" width="10.81640625" customWidth="1"/>
    <col min="9" max="9" width="17.6328125" customWidth="1"/>
    <col min="11" max="11" width="32.1796875" customWidth="1"/>
    <col min="12" max="12" width="24.36328125" customWidth="1"/>
    <col min="13" max="13" width="26.1796875" customWidth="1"/>
    <col min="15" max="15" width="35.90625" customWidth="1"/>
    <col min="16" max="16" width="14.36328125" customWidth="1"/>
    <col min="20" max="20" width="42.36328125" customWidth="1"/>
    <col min="21" max="21" width="20.453125" customWidth="1"/>
  </cols>
  <sheetData>
    <row r="1" spans="1:21">
      <c r="A1" t="s">
        <v>48</v>
      </c>
      <c r="D1" s="12" t="s">
        <v>3</v>
      </c>
      <c r="E1" s="12" t="s">
        <v>28</v>
      </c>
      <c r="F1" s="12" t="s">
        <v>13</v>
      </c>
      <c r="G1" s="12" t="s">
        <v>1</v>
      </c>
      <c r="H1" s="12" t="s">
        <v>22</v>
      </c>
      <c r="I1" s="12" t="s">
        <v>29</v>
      </c>
      <c r="J1" s="12" t="s">
        <v>4</v>
      </c>
      <c r="K1" s="12" t="s">
        <v>43</v>
      </c>
      <c r="L1" s="12" t="s">
        <v>25</v>
      </c>
      <c r="M1" s="12" t="s">
        <v>45</v>
      </c>
      <c r="N1" s="12" t="s">
        <v>46</v>
      </c>
      <c r="O1" s="12" t="s">
        <v>47</v>
      </c>
      <c r="P1" s="12" t="s">
        <v>25</v>
      </c>
      <c r="Q1" s="12" t="s">
        <v>45</v>
      </c>
      <c r="R1" s="12" t="s">
        <v>46</v>
      </c>
      <c r="S1" s="12" t="s">
        <v>53</v>
      </c>
      <c r="T1" s="12" t="s">
        <v>54</v>
      </c>
      <c r="U1" s="12" t="s">
        <v>25</v>
      </c>
    </row>
    <row r="2" spans="1:21">
      <c r="A2" s="26" t="s">
        <v>44</v>
      </c>
      <c r="B2" s="26">
        <v>1</v>
      </c>
      <c r="D2">
        <v>289</v>
      </c>
      <c r="E2">
        <v>1</v>
      </c>
      <c r="F2" s="1">
        <v>2014</v>
      </c>
      <c r="G2" s="1">
        <v>1</v>
      </c>
      <c r="H2" s="1">
        <v>1</v>
      </c>
      <c r="I2" s="1" t="s">
        <v>36</v>
      </c>
      <c r="J2" s="10">
        <v>13.900000000000002</v>
      </c>
      <c r="K2">
        <f>AVERAGE(J2:J4)</f>
        <v>13.9</v>
      </c>
      <c r="M2">
        <f>J2</f>
        <v>13.900000000000002</v>
      </c>
      <c r="N2">
        <f>J3-J2</f>
        <v>0</v>
      </c>
      <c r="S2" s="23">
        <f>J2/AVERAGE($J$2:$J$4)</f>
        <v>1.0000000000000002</v>
      </c>
    </row>
    <row r="3" spans="1:21">
      <c r="D3">
        <v>290</v>
      </c>
      <c r="E3">
        <v>2</v>
      </c>
      <c r="F3" s="1">
        <v>2014</v>
      </c>
      <c r="G3" s="1">
        <v>2</v>
      </c>
      <c r="H3" s="1">
        <v>1</v>
      </c>
      <c r="I3" s="1" t="s">
        <v>37</v>
      </c>
      <c r="J3" s="10">
        <v>13.900000000000002</v>
      </c>
      <c r="K3" s="9">
        <f>$B$2*J2+(1-$B$2)*K2</f>
        <v>13.900000000000002</v>
      </c>
      <c r="L3" s="19">
        <f>(J3-K3)^2</f>
        <v>0</v>
      </c>
      <c r="M3">
        <f>$B$7*J3 + (1-$B$7)*(M2+N2)</f>
        <v>13.900000000000002</v>
      </c>
      <c r="N3">
        <f>N2+$B$7*$B$8*(J3-O3)</f>
        <v>0</v>
      </c>
      <c r="O3" s="9">
        <f>M2+N2</f>
        <v>13.900000000000002</v>
      </c>
      <c r="P3" s="19">
        <f>(J3-O3)^2</f>
        <v>0</v>
      </c>
      <c r="S3" s="23">
        <f t="shared" ref="S3:S4" si="0">J3/AVERAGE($J$2:$J$4)</f>
        <v>1.0000000000000002</v>
      </c>
    </row>
    <row r="4" spans="1:21">
      <c r="A4" t="s">
        <v>49</v>
      </c>
      <c r="D4">
        <v>291</v>
      </c>
      <c r="E4">
        <v>3</v>
      </c>
      <c r="F4" s="1">
        <v>2014</v>
      </c>
      <c r="G4" s="1">
        <v>3</v>
      </c>
      <c r="H4" s="1">
        <v>1</v>
      </c>
      <c r="I4" s="1" t="s">
        <v>38</v>
      </c>
      <c r="J4" s="10">
        <v>13.900000000000002</v>
      </c>
      <c r="K4" s="9">
        <f t="shared" ref="K4:K67" si="1">$B$2*J3+(1-$B$2)*K3</f>
        <v>13.900000000000002</v>
      </c>
      <c r="L4" s="19">
        <f t="shared" ref="L4:L67" si="2">(J4-K4)^2</f>
        <v>0</v>
      </c>
      <c r="M4">
        <f t="shared" ref="M4:M67" si="3">$B$7*J4 + (1-$B$7)*(M3+N3)</f>
        <v>13.900000000000002</v>
      </c>
      <c r="N4">
        <f t="shared" ref="N4:N67" si="4">N3+$B$7*$B$8*(J4-O4)</f>
        <v>0</v>
      </c>
      <c r="O4" s="9">
        <f t="shared" ref="O4:O67" si="5">M3+N3</f>
        <v>13.900000000000002</v>
      </c>
      <c r="P4" s="19">
        <f t="shared" ref="P4:P67" si="6">(J4-O4)^2</f>
        <v>0</v>
      </c>
      <c r="Q4" s="23">
        <f>AVERAGE(J2:J4)</f>
        <v>13.9</v>
      </c>
      <c r="R4" s="23">
        <f>1/3*((J5-J2)/3+(J6-J3)/3+(J7-J4)/3)</f>
        <v>-0.30000000000000071</v>
      </c>
      <c r="S4" s="23">
        <f t="shared" si="0"/>
        <v>1.0000000000000002</v>
      </c>
    </row>
    <row r="5" spans="1:21">
      <c r="D5">
        <v>292</v>
      </c>
      <c r="E5">
        <v>4</v>
      </c>
      <c r="F5" s="1">
        <v>2014</v>
      </c>
      <c r="G5" s="1">
        <v>4</v>
      </c>
      <c r="H5" s="1">
        <v>2</v>
      </c>
      <c r="I5" s="1" t="s">
        <v>36</v>
      </c>
      <c r="J5" s="10">
        <v>13.5</v>
      </c>
      <c r="K5" s="9">
        <f t="shared" si="1"/>
        <v>13.900000000000002</v>
      </c>
      <c r="L5" s="19">
        <f t="shared" si="2"/>
        <v>0.1600000000000017</v>
      </c>
      <c r="M5">
        <f t="shared" si="3"/>
        <v>13.5</v>
      </c>
      <c r="N5" s="19">
        <f t="shared" si="4"/>
        <v>-0.36644955056748446</v>
      </c>
      <c r="O5" s="9">
        <f t="shared" si="5"/>
        <v>13.900000000000002</v>
      </c>
      <c r="P5" s="19">
        <f t="shared" si="6"/>
        <v>0.1600000000000017</v>
      </c>
      <c r="Q5">
        <f>$B$14*(J5/S2)+(1-$B$14)*(Q4+R4)</f>
        <v>13.503873770877405</v>
      </c>
      <c r="R5">
        <f>$B$15*(Q5-Q4)+(1-$B$15)*R4</f>
        <v>-0.39612622912259532</v>
      </c>
      <c r="S5">
        <f>$B$16*(J5/Q5)+(1-$B$16)*S2</f>
        <v>0.99971313632346304</v>
      </c>
    </row>
    <row r="6" spans="1:21">
      <c r="A6" t="s">
        <v>50</v>
      </c>
      <c r="D6">
        <v>293</v>
      </c>
      <c r="E6">
        <v>5</v>
      </c>
      <c r="F6" s="1">
        <v>2014</v>
      </c>
      <c r="G6" s="1">
        <v>5</v>
      </c>
      <c r="H6" s="1">
        <v>2</v>
      </c>
      <c r="I6" s="1" t="s">
        <v>37</v>
      </c>
      <c r="J6" s="10">
        <v>13</v>
      </c>
      <c r="K6" s="9">
        <f t="shared" si="1"/>
        <v>13.5</v>
      </c>
      <c r="L6" s="19">
        <f t="shared" si="2"/>
        <v>0.25</v>
      </c>
      <c r="M6">
        <f t="shared" si="3"/>
        <v>13</v>
      </c>
      <c r="N6" s="19">
        <f t="shared" si="4"/>
        <v>-0.48879830599906116</v>
      </c>
      <c r="O6" s="9">
        <f>M5+N5</f>
        <v>13.133550449432516</v>
      </c>
      <c r="P6" s="19">
        <f t="shared" si="6"/>
        <v>1.7835722543626933E-2</v>
      </c>
      <c r="Q6">
        <f t="shared" ref="Q6:Q69" si="7">$B$14*(J6/S3)+(1-$B$14)*(Q5+R5)</f>
        <v>13.004173892893617</v>
      </c>
      <c r="R6">
        <f t="shared" ref="R6:R69" si="8">$B$15*(Q6-Q5)+(1-$B$15)*R5</f>
        <v>-0.49969987798378845</v>
      </c>
      <c r="S6">
        <f t="shared" ref="S6:S69" si="9">$B$16*(J6/Q6)+(1-$B$16)*S3</f>
        <v>0.99967903436788885</v>
      </c>
      <c r="T6" s="19">
        <f>(Q5+R5)*S3</f>
        <v>13.107747541754813</v>
      </c>
      <c r="U6" s="9">
        <f>(J6-T6)^2</f>
        <v>1.1609532754205228E-2</v>
      </c>
    </row>
    <row r="7" spans="1:21" ht="15.5">
      <c r="A7" s="27" t="s">
        <v>51</v>
      </c>
      <c r="B7">
        <v>1</v>
      </c>
      <c r="D7">
        <v>294</v>
      </c>
      <c r="E7">
        <v>6</v>
      </c>
      <c r="F7" s="1">
        <v>2014</v>
      </c>
      <c r="G7" s="1">
        <v>6</v>
      </c>
      <c r="H7" s="1">
        <v>2</v>
      </c>
      <c r="I7" s="1" t="s">
        <v>38</v>
      </c>
      <c r="J7" s="10">
        <v>12.5</v>
      </c>
      <c r="K7" s="9">
        <f t="shared" si="1"/>
        <v>13</v>
      </c>
      <c r="L7" s="19">
        <f t="shared" si="2"/>
        <v>0.25</v>
      </c>
      <c r="M7">
        <f t="shared" si="3"/>
        <v>12.5</v>
      </c>
      <c r="N7" s="19">
        <f t="shared" si="4"/>
        <v>-0.49906044532965693</v>
      </c>
      <c r="O7" s="9">
        <f t="shared" si="5"/>
        <v>12.511201694000938</v>
      </c>
      <c r="P7" s="19">
        <f t="shared" si="6"/>
        <v>1.2547794849065687E-4</v>
      </c>
      <c r="Q7">
        <f t="shared" si="7"/>
        <v>12.500173313086625</v>
      </c>
      <c r="R7">
        <f t="shared" si="8"/>
        <v>-0.50400057980699131</v>
      </c>
      <c r="S7">
        <f t="shared" si="9"/>
        <v>0.99998613514530688</v>
      </c>
      <c r="T7" s="19">
        <f t="shared" ref="T7:T70" si="10">(Q6+R6)*S4</f>
        <v>12.504474014909832</v>
      </c>
      <c r="U7" s="9">
        <f t="shared" ref="U7:U70" si="11">(J7-T7)^2</f>
        <v>2.0016809413396181E-5</v>
      </c>
    </row>
    <row r="8" spans="1:21" ht="15.5">
      <c r="A8" s="27" t="s">
        <v>52</v>
      </c>
      <c r="B8">
        <v>0.9161238764187063</v>
      </c>
      <c r="D8">
        <v>295</v>
      </c>
      <c r="E8">
        <v>7</v>
      </c>
      <c r="F8" s="1">
        <v>2014</v>
      </c>
      <c r="G8" s="1">
        <v>7</v>
      </c>
      <c r="H8" s="1">
        <v>3</v>
      </c>
      <c r="I8" s="1" t="s">
        <v>36</v>
      </c>
      <c r="J8" s="10">
        <v>12</v>
      </c>
      <c r="K8" s="9">
        <f t="shared" si="1"/>
        <v>12.5</v>
      </c>
      <c r="L8" s="19">
        <f t="shared" si="2"/>
        <v>0.25</v>
      </c>
      <c r="M8">
        <f t="shared" si="3"/>
        <v>12</v>
      </c>
      <c r="N8" s="19">
        <f t="shared" si="4"/>
        <v>-0.49992119379635824</v>
      </c>
      <c r="O8" s="9">
        <f t="shared" si="5"/>
        <v>12.000939554670342</v>
      </c>
      <c r="P8" s="19">
        <f t="shared" si="6"/>
        <v>8.8276297856211499E-7</v>
      </c>
      <c r="Q8">
        <f t="shared" si="7"/>
        <v>12.003161704784652</v>
      </c>
      <c r="R8">
        <f t="shared" si="8"/>
        <v>-0.49701160830197288</v>
      </c>
      <c r="S8">
        <f t="shared" si="9"/>
        <v>0.99973659400227921</v>
      </c>
      <c r="T8" s="19">
        <f t="shared" si="10"/>
        <v>11.992731467064992</v>
      </c>
      <c r="U8" s="9">
        <f t="shared" si="11"/>
        <v>5.2831571027295343E-5</v>
      </c>
    </row>
    <row r="9" spans="1:21">
      <c r="D9">
        <v>296</v>
      </c>
      <c r="E9">
        <v>8</v>
      </c>
      <c r="F9" s="1">
        <v>2014</v>
      </c>
      <c r="G9" s="1">
        <v>8</v>
      </c>
      <c r="H9" s="1">
        <v>3</v>
      </c>
      <c r="I9" s="1" t="s">
        <v>37</v>
      </c>
      <c r="J9" s="10">
        <v>11.8</v>
      </c>
      <c r="K9" s="9">
        <f t="shared" si="1"/>
        <v>12</v>
      </c>
      <c r="L9" s="19">
        <f t="shared" si="2"/>
        <v>3.9999999999999716E-2</v>
      </c>
      <c r="M9">
        <f t="shared" si="3"/>
        <v>11.8</v>
      </c>
      <c r="N9" s="19">
        <f t="shared" si="4"/>
        <v>-0.22515622711551114</v>
      </c>
      <c r="O9" s="9">
        <f t="shared" si="5"/>
        <v>11.500078806203641</v>
      </c>
      <c r="P9" s="19">
        <f t="shared" si="6"/>
        <v>8.9952722488233577E-2</v>
      </c>
      <c r="Q9">
        <f t="shared" si="7"/>
        <v>11.792258776397777</v>
      </c>
      <c r="R9">
        <f t="shared" si="8"/>
        <v>-0.21090292838687574</v>
      </c>
      <c r="S9">
        <f t="shared" si="9"/>
        <v>1.0006564665641258</v>
      </c>
      <c r="T9" s="19">
        <f t="shared" si="10"/>
        <v>11.502457017743795</v>
      </c>
      <c r="U9" s="9">
        <f t="shared" si="11"/>
        <v>8.853182628991646E-2</v>
      </c>
    </row>
    <row r="10" spans="1:21">
      <c r="D10">
        <v>297</v>
      </c>
      <c r="E10">
        <v>9</v>
      </c>
      <c r="F10" s="1">
        <v>2014</v>
      </c>
      <c r="G10" s="1">
        <v>9</v>
      </c>
      <c r="H10" s="1">
        <v>3</v>
      </c>
      <c r="I10" s="1" t="s">
        <v>38</v>
      </c>
      <c r="J10" s="10">
        <v>11.700000000000001</v>
      </c>
      <c r="K10" s="9">
        <f t="shared" si="1"/>
        <v>11.8</v>
      </c>
      <c r="L10" s="19">
        <f t="shared" si="2"/>
        <v>9.9999999999999291E-3</v>
      </c>
      <c r="M10">
        <f t="shared" si="3"/>
        <v>11.700000000000001</v>
      </c>
      <c r="N10" s="19">
        <f t="shared" si="4"/>
        <v>-0.1104976191725093</v>
      </c>
      <c r="O10" s="9">
        <f t="shared" si="5"/>
        <v>11.57484377288449</v>
      </c>
      <c r="P10" s="19">
        <f t="shared" si="6"/>
        <v>1.5664081185789342E-2</v>
      </c>
      <c r="Q10">
        <f t="shared" si="7"/>
        <v>11.695559934369825</v>
      </c>
      <c r="R10">
        <f t="shared" si="8"/>
        <v>-9.6698842027951315E-2</v>
      </c>
      <c r="S10">
        <f t="shared" si="9"/>
        <v>1.000379636858354</v>
      </c>
      <c r="T10" s="19">
        <f t="shared" si="10"/>
        <v>11.581195274194918</v>
      </c>
      <c r="U10" s="9">
        <f t="shared" si="11"/>
        <v>1.4114562873620862E-2</v>
      </c>
    </row>
    <row r="11" spans="1:21">
      <c r="A11" t="s">
        <v>55</v>
      </c>
      <c r="D11">
        <v>298</v>
      </c>
      <c r="E11">
        <v>10</v>
      </c>
      <c r="F11" s="1">
        <v>2014</v>
      </c>
      <c r="G11" s="1">
        <v>10</v>
      </c>
      <c r="H11" s="1">
        <v>4</v>
      </c>
      <c r="I11" s="1" t="s">
        <v>36</v>
      </c>
      <c r="J11" s="10">
        <v>11.5</v>
      </c>
      <c r="K11" s="9">
        <f t="shared" si="1"/>
        <v>11.700000000000001</v>
      </c>
      <c r="L11" s="19">
        <f t="shared" si="2"/>
        <v>4.0000000000000424E-2</v>
      </c>
      <c r="M11">
        <f t="shared" si="3"/>
        <v>11.5</v>
      </c>
      <c r="N11" s="19">
        <f t="shared" si="4"/>
        <v>-0.19249288724489433</v>
      </c>
      <c r="O11" s="9">
        <f t="shared" si="5"/>
        <v>11.589502380827492</v>
      </c>
      <c r="P11" s="19">
        <f t="shared" si="6"/>
        <v>8.0106761737893592E-3</v>
      </c>
      <c r="Q11">
        <f t="shared" si="7"/>
        <v>11.506742245306972</v>
      </c>
      <c r="R11">
        <f t="shared" si="8"/>
        <v>-0.18881768906285323</v>
      </c>
      <c r="S11">
        <f t="shared" si="9"/>
        <v>0.99941406132480959</v>
      </c>
      <c r="T11" s="19">
        <f t="shared" si="10"/>
        <v>11.59580588276342</v>
      </c>
      <c r="U11" s="9">
        <f t="shared" si="11"/>
        <v>9.1787671720781894E-3</v>
      </c>
    </row>
    <row r="12" spans="1:21">
      <c r="D12">
        <v>299</v>
      </c>
      <c r="E12">
        <v>11</v>
      </c>
      <c r="F12" s="1">
        <v>2014</v>
      </c>
      <c r="G12" s="1">
        <v>11</v>
      </c>
      <c r="H12" s="1">
        <v>4</v>
      </c>
      <c r="I12" s="1" t="s">
        <v>37</v>
      </c>
      <c r="J12" s="10">
        <v>11.3</v>
      </c>
      <c r="K12" s="9">
        <f t="shared" si="1"/>
        <v>11.5</v>
      </c>
      <c r="L12" s="19">
        <f t="shared" si="2"/>
        <v>3.9999999999999716E-2</v>
      </c>
      <c r="M12">
        <f t="shared" si="3"/>
        <v>11.3</v>
      </c>
      <c r="N12" s="19">
        <f t="shared" si="4"/>
        <v>-0.19937033248281361</v>
      </c>
      <c r="O12" s="9">
        <f t="shared" si="5"/>
        <v>11.307507112755106</v>
      </c>
      <c r="P12" s="19">
        <f t="shared" si="6"/>
        <v>5.6356741917862934E-5</v>
      </c>
      <c r="Q12">
        <f t="shared" si="7"/>
        <v>11.293568321188379</v>
      </c>
      <c r="R12">
        <f t="shared" si="8"/>
        <v>-0.21317392411859259</v>
      </c>
      <c r="S12">
        <f t="shared" si="9"/>
        <v>1.0005694992608807</v>
      </c>
      <c r="T12" s="19">
        <f t="shared" si="10"/>
        <v>11.32535439529059</v>
      </c>
      <c r="U12" s="9">
        <f t="shared" si="11"/>
        <v>6.4284536055147677E-4</v>
      </c>
    </row>
    <row r="13" spans="1:21">
      <c r="A13" t="s">
        <v>50</v>
      </c>
      <c r="D13">
        <v>300</v>
      </c>
      <c r="E13">
        <v>12</v>
      </c>
      <c r="F13" s="1">
        <v>2014</v>
      </c>
      <c r="G13" s="1">
        <v>12</v>
      </c>
      <c r="H13" s="1">
        <v>4</v>
      </c>
      <c r="I13" s="1" t="s">
        <v>38</v>
      </c>
      <c r="J13" s="10">
        <v>11.4</v>
      </c>
      <c r="K13" s="9">
        <f t="shared" si="1"/>
        <v>11.3</v>
      </c>
      <c r="L13" s="19">
        <f t="shared" si="2"/>
        <v>9.9999999999999291E-3</v>
      </c>
      <c r="M13">
        <f t="shared" si="3"/>
        <v>11.4</v>
      </c>
      <c r="N13" s="19">
        <f t="shared" si="4"/>
        <v>7.4889976996097563E-2</v>
      </c>
      <c r="O13" s="9">
        <f t="shared" si="5"/>
        <v>11.100629667517188</v>
      </c>
      <c r="P13" s="19">
        <f t="shared" si="6"/>
        <v>8.9622595970869717E-2</v>
      </c>
      <c r="Q13">
        <f t="shared" si="7"/>
        <v>11.383460581202604</v>
      </c>
      <c r="R13">
        <f t="shared" si="8"/>
        <v>8.9892260014224235E-2</v>
      </c>
      <c r="S13">
        <f t="shared" si="9"/>
        <v>1.0014529341652667</v>
      </c>
      <c r="T13" s="19">
        <f t="shared" si="10"/>
        <v>11.084600923188013</v>
      </c>
      <c r="U13" s="9">
        <f t="shared" si="11"/>
        <v>9.9476577653853801E-2</v>
      </c>
    </row>
    <row r="14" spans="1:21" ht="15.5">
      <c r="A14" s="27" t="s">
        <v>51</v>
      </c>
      <c r="B14">
        <v>0.9612622912259301</v>
      </c>
      <c r="D14">
        <v>301</v>
      </c>
      <c r="E14">
        <v>13</v>
      </c>
      <c r="F14" s="3">
        <v>2015</v>
      </c>
      <c r="G14" s="3">
        <v>1</v>
      </c>
      <c r="H14" s="3">
        <v>1</v>
      </c>
      <c r="I14" s="3" t="s">
        <v>36</v>
      </c>
      <c r="J14" s="11">
        <v>11.4</v>
      </c>
      <c r="K14" s="9">
        <f t="shared" si="1"/>
        <v>11.4</v>
      </c>
      <c r="L14" s="19">
        <f t="shared" si="2"/>
        <v>0</v>
      </c>
      <c r="M14">
        <f t="shared" si="3"/>
        <v>11.4</v>
      </c>
      <c r="N14" s="19">
        <f t="shared" si="4"/>
        <v>6.2814809655253323E-3</v>
      </c>
      <c r="O14" s="9">
        <f t="shared" si="5"/>
        <v>11.474889976996097</v>
      </c>
      <c r="P14" s="19">
        <f t="shared" si="6"/>
        <v>5.608508654475956E-3</v>
      </c>
      <c r="Q14">
        <f t="shared" si="7"/>
        <v>11.409266230075451</v>
      </c>
      <c r="R14">
        <f t="shared" si="8"/>
        <v>2.5805648872847087E-2</v>
      </c>
      <c r="S14">
        <f t="shared" si="9"/>
        <v>0.99918783295186642</v>
      </c>
      <c r="T14" s="19">
        <f t="shared" si="10"/>
        <v>11.466630160053054</v>
      </c>
      <c r="U14" s="9">
        <f t="shared" si="11"/>
        <v>4.4395782286955187E-3</v>
      </c>
    </row>
    <row r="15" spans="1:21" ht="15.5">
      <c r="A15" s="27" t="s">
        <v>52</v>
      </c>
      <c r="B15">
        <v>1</v>
      </c>
      <c r="D15">
        <v>302</v>
      </c>
      <c r="E15">
        <v>14</v>
      </c>
      <c r="F15" s="3">
        <v>2015</v>
      </c>
      <c r="G15" s="3">
        <v>2</v>
      </c>
      <c r="H15" s="3">
        <v>1</v>
      </c>
      <c r="I15" s="3" t="s">
        <v>37</v>
      </c>
      <c r="J15" s="11">
        <v>11.9</v>
      </c>
      <c r="K15" s="9">
        <f t="shared" si="1"/>
        <v>11.4</v>
      </c>
      <c r="L15" s="19">
        <f t="shared" si="2"/>
        <v>0.25</v>
      </c>
      <c r="M15">
        <f t="shared" si="3"/>
        <v>11.9</v>
      </c>
      <c r="N15" s="19">
        <f t="shared" si="4"/>
        <v>0.45858880448309164</v>
      </c>
      <c r="O15" s="9">
        <f t="shared" si="5"/>
        <v>11.406281480965525</v>
      </c>
      <c r="P15" s="19">
        <f t="shared" si="6"/>
        <v>0.24375797603759553</v>
      </c>
      <c r="Q15">
        <f t="shared" si="7"/>
        <v>11.875478943589222</v>
      </c>
      <c r="R15">
        <f t="shared" si="8"/>
        <v>0.46621271351377125</v>
      </c>
      <c r="S15">
        <f t="shared" si="9"/>
        <v>1.0020648477865406</v>
      </c>
      <c r="T15" s="19">
        <f t="shared" si="10"/>
        <v>11.441584143931477</v>
      </c>
      <c r="U15" s="9">
        <f t="shared" si="11"/>
        <v>0.21014509709503698</v>
      </c>
    </row>
    <row r="16" spans="1:21" ht="15.5">
      <c r="A16" s="27" t="s">
        <v>56</v>
      </c>
      <c r="B16">
        <v>1</v>
      </c>
      <c r="D16">
        <v>303</v>
      </c>
      <c r="E16">
        <v>15</v>
      </c>
      <c r="F16" s="3">
        <v>2015</v>
      </c>
      <c r="G16" s="3">
        <v>3</v>
      </c>
      <c r="H16" s="3">
        <v>1</v>
      </c>
      <c r="I16" s="3" t="s">
        <v>38</v>
      </c>
      <c r="J16" s="11">
        <v>11.9</v>
      </c>
      <c r="K16" s="9">
        <f t="shared" si="1"/>
        <v>11.9</v>
      </c>
      <c r="L16" s="19">
        <f t="shared" si="2"/>
        <v>0</v>
      </c>
      <c r="M16">
        <f t="shared" si="3"/>
        <v>11.9</v>
      </c>
      <c r="N16" s="19">
        <f t="shared" si="4"/>
        <v>3.846465123782089E-2</v>
      </c>
      <c r="O16" s="9">
        <f t="shared" si="5"/>
        <v>12.358588804483093</v>
      </c>
      <c r="P16" s="19">
        <f t="shared" si="6"/>
        <v>0.21030369159723192</v>
      </c>
      <c r="Q16">
        <f t="shared" si="7"/>
        <v>11.900514090908523</v>
      </c>
      <c r="R16">
        <f t="shared" si="8"/>
        <v>2.5035147319300677E-2</v>
      </c>
      <c r="S16">
        <f t="shared" si="9"/>
        <v>0.99995680094955608</v>
      </c>
      <c r="T16" s="19">
        <f t="shared" si="10"/>
        <v>12.359623322568785</v>
      </c>
      <c r="U16" s="9">
        <f t="shared" si="11"/>
        <v>0.21125359864916909</v>
      </c>
    </row>
    <row r="17" spans="4:21">
      <c r="D17">
        <v>304</v>
      </c>
      <c r="E17">
        <v>16</v>
      </c>
      <c r="F17" s="3">
        <v>2015</v>
      </c>
      <c r="G17" s="3">
        <v>4</v>
      </c>
      <c r="H17" s="3">
        <v>2</v>
      </c>
      <c r="I17" s="3" t="s">
        <v>36</v>
      </c>
      <c r="J17" s="11">
        <v>11.5</v>
      </c>
      <c r="K17" s="9">
        <f t="shared" si="1"/>
        <v>11.9</v>
      </c>
      <c r="L17" s="19">
        <f t="shared" si="2"/>
        <v>0.16000000000000028</v>
      </c>
      <c r="M17">
        <f t="shared" si="3"/>
        <v>11.5</v>
      </c>
      <c r="N17" s="19">
        <f t="shared" si="4"/>
        <v>-0.36322328472674759</v>
      </c>
      <c r="O17" s="9">
        <f t="shared" si="5"/>
        <v>11.938464651237821</v>
      </c>
      <c r="P17" s="19">
        <f t="shared" si="6"/>
        <v>0.19225125038510379</v>
      </c>
      <c r="Q17">
        <f t="shared" si="7"/>
        <v>11.525470214026479</v>
      </c>
      <c r="R17">
        <f t="shared" si="8"/>
        <v>-0.3750438768820441</v>
      </c>
      <c r="S17">
        <f t="shared" si="9"/>
        <v>0.99779009328439539</v>
      </c>
      <c r="T17" s="19">
        <f t="shared" si="10"/>
        <v>11.915863700105641</v>
      </c>
      <c r="U17" s="9">
        <f t="shared" si="11"/>
        <v>0.17294261706555442</v>
      </c>
    </row>
    <row r="18" spans="4:21">
      <c r="D18">
        <v>305</v>
      </c>
      <c r="E18">
        <v>17</v>
      </c>
      <c r="F18" s="3">
        <v>2015</v>
      </c>
      <c r="G18" s="3">
        <v>5</v>
      </c>
      <c r="H18" s="3">
        <v>2</v>
      </c>
      <c r="I18" s="3" t="s">
        <v>37</v>
      </c>
      <c r="J18" s="11">
        <v>11.1</v>
      </c>
      <c r="K18" s="9">
        <f t="shared" si="1"/>
        <v>11.5</v>
      </c>
      <c r="L18" s="19">
        <f t="shared" si="2"/>
        <v>0.16000000000000028</v>
      </c>
      <c r="M18">
        <f t="shared" si="3"/>
        <v>11.1</v>
      </c>
      <c r="N18" s="19">
        <f t="shared" si="4"/>
        <v>-0.39691531168482774</v>
      </c>
      <c r="O18" s="9">
        <f t="shared" si="5"/>
        <v>11.136776715273253</v>
      </c>
      <c r="P18" s="19">
        <f t="shared" si="6"/>
        <v>1.3525267862899688E-3</v>
      </c>
      <c r="Q18">
        <f t="shared" si="7"/>
        <v>11.079966850154218</v>
      </c>
      <c r="R18">
        <f t="shared" si="8"/>
        <v>-0.44550336387226075</v>
      </c>
      <c r="S18">
        <f t="shared" si="9"/>
        <v>1.001808051424405</v>
      </c>
      <c r="T18" s="19">
        <f t="shared" si="10"/>
        <v>11.173450270285672</v>
      </c>
      <c r="U18" s="9">
        <f t="shared" si="11"/>
        <v>5.394942205038316E-3</v>
      </c>
    </row>
    <row r="19" spans="4:21">
      <c r="D19">
        <v>306</v>
      </c>
      <c r="E19">
        <v>18</v>
      </c>
      <c r="F19" s="3">
        <v>2015</v>
      </c>
      <c r="G19" s="3">
        <v>6</v>
      </c>
      <c r="H19" s="3">
        <v>2</v>
      </c>
      <c r="I19" s="3" t="s">
        <v>38</v>
      </c>
      <c r="J19" s="11">
        <v>10.7</v>
      </c>
      <c r="K19" s="9">
        <f t="shared" si="1"/>
        <v>11.1</v>
      </c>
      <c r="L19" s="19">
        <f t="shared" si="2"/>
        <v>0.16000000000000028</v>
      </c>
      <c r="M19">
        <f t="shared" si="3"/>
        <v>10.7</v>
      </c>
      <c r="N19" s="19">
        <f t="shared" si="4"/>
        <v>-0.39974126830166767</v>
      </c>
      <c r="O19" s="9">
        <f t="shared" si="5"/>
        <v>10.703084688315172</v>
      </c>
      <c r="P19" s="19">
        <f t="shared" si="6"/>
        <v>9.5153020017658746E-6</v>
      </c>
      <c r="Q19">
        <f t="shared" si="7"/>
        <v>10.697905608927563</v>
      </c>
      <c r="R19">
        <f t="shared" si="8"/>
        <v>-0.38206124122665486</v>
      </c>
      <c r="S19">
        <f t="shared" si="9"/>
        <v>1.0001957758040685</v>
      </c>
      <c r="T19" s="19">
        <f t="shared" si="10"/>
        <v>10.634004087557368</v>
      </c>
      <c r="U19" s="9">
        <f t="shared" si="11"/>
        <v>4.3554604591353923E-3</v>
      </c>
    </row>
    <row r="20" spans="4:21">
      <c r="D20">
        <v>307</v>
      </c>
      <c r="E20">
        <v>19</v>
      </c>
      <c r="F20" s="3">
        <v>2015</v>
      </c>
      <c r="G20" s="3">
        <v>7</v>
      </c>
      <c r="H20" s="3">
        <v>3</v>
      </c>
      <c r="I20" s="3" t="s">
        <v>36</v>
      </c>
      <c r="J20" s="11">
        <v>10.199999999999999</v>
      </c>
      <c r="K20" s="9">
        <f t="shared" si="1"/>
        <v>10.7</v>
      </c>
      <c r="L20" s="19">
        <f t="shared" si="2"/>
        <v>0.25</v>
      </c>
      <c r="M20">
        <f t="shared" si="3"/>
        <v>10.199999999999999</v>
      </c>
      <c r="N20" s="19">
        <f t="shared" si="4"/>
        <v>-0.49159068622996693</v>
      </c>
      <c r="O20" s="9">
        <f t="shared" si="5"/>
        <v>10.300258731698332</v>
      </c>
      <c r="P20" s="19">
        <f t="shared" si="6"/>
        <v>1.0051813281758188E-2</v>
      </c>
      <c r="Q20">
        <f t="shared" si="7"/>
        <v>10.22620339530865</v>
      </c>
      <c r="R20">
        <f t="shared" si="8"/>
        <v>-0.47170221361891329</v>
      </c>
      <c r="S20">
        <f t="shared" si="9"/>
        <v>0.99743762232221278</v>
      </c>
      <c r="T20" s="19">
        <f t="shared" si="10"/>
        <v>10.293047313955594</v>
      </c>
      <c r="U20" s="9">
        <f t="shared" si="11"/>
        <v>8.6578026343509321E-3</v>
      </c>
    </row>
    <row r="21" spans="4:21">
      <c r="D21">
        <v>308</v>
      </c>
      <c r="E21">
        <v>20</v>
      </c>
      <c r="F21" s="3">
        <v>2015</v>
      </c>
      <c r="G21" s="3">
        <v>8</v>
      </c>
      <c r="H21" s="3">
        <v>3</v>
      </c>
      <c r="I21" s="3" t="s">
        <v>37</v>
      </c>
      <c r="J21" s="11">
        <v>10</v>
      </c>
      <c r="K21" s="9">
        <f t="shared" si="1"/>
        <v>10.199999999999999</v>
      </c>
      <c r="L21" s="19">
        <f t="shared" si="2"/>
        <v>3.9999999999999716E-2</v>
      </c>
      <c r="M21">
        <f t="shared" si="3"/>
        <v>10</v>
      </c>
      <c r="N21" s="19">
        <f t="shared" si="4"/>
        <v>-0.22445749643337776</v>
      </c>
      <c r="O21" s="9">
        <f t="shared" si="5"/>
        <v>9.7084093137700318</v>
      </c>
      <c r="P21" s="19">
        <f t="shared" si="6"/>
        <v>8.5025128296063762E-2</v>
      </c>
      <c r="Q21">
        <f t="shared" si="7"/>
        <v>9.9731411891536954</v>
      </c>
      <c r="R21">
        <f t="shared" si="8"/>
        <v>-0.25306220615495434</v>
      </c>
      <c r="S21">
        <f t="shared" si="9"/>
        <v>1.0026931144698437</v>
      </c>
      <c r="T21" s="19">
        <f t="shared" si="10"/>
        <v>9.77213782144565</v>
      </c>
      <c r="U21" s="9">
        <f t="shared" si="11"/>
        <v>5.1921172415534469E-2</v>
      </c>
    </row>
    <row r="22" spans="4:21">
      <c r="D22">
        <v>309</v>
      </c>
      <c r="E22">
        <v>21</v>
      </c>
      <c r="F22" s="3">
        <v>2015</v>
      </c>
      <c r="G22" s="3">
        <v>9</v>
      </c>
      <c r="H22" s="3">
        <v>3</v>
      </c>
      <c r="I22" s="3" t="s">
        <v>38</v>
      </c>
      <c r="J22" s="11">
        <v>9.9</v>
      </c>
      <c r="K22" s="9">
        <f t="shared" si="1"/>
        <v>10</v>
      </c>
      <c r="L22" s="19">
        <f t="shared" si="2"/>
        <v>9.9999999999999291E-3</v>
      </c>
      <c r="M22">
        <f t="shared" si="3"/>
        <v>9.9</v>
      </c>
      <c r="N22" s="19">
        <f t="shared" si="4"/>
        <v>-0.1104390123514646</v>
      </c>
      <c r="O22" s="9">
        <f t="shared" si="5"/>
        <v>9.7755425035666228</v>
      </c>
      <c r="P22" s="19">
        <f t="shared" si="6"/>
        <v>1.5489668418464187E-2</v>
      </c>
      <c r="Q22">
        <f t="shared" si="7"/>
        <v>9.891167536929478</v>
      </c>
      <c r="R22">
        <f t="shared" si="8"/>
        <v>-8.1973652224217375E-2</v>
      </c>
      <c r="S22">
        <f t="shared" si="9"/>
        <v>1.0008929646614058</v>
      </c>
      <c r="T22" s="19">
        <f t="shared" si="10"/>
        <v>9.7219819392772475</v>
      </c>
      <c r="U22" s="9">
        <f t="shared" si="11"/>
        <v>3.1690429943489716E-2</v>
      </c>
    </row>
    <row r="23" spans="4:21">
      <c r="D23">
        <v>310</v>
      </c>
      <c r="E23">
        <v>22</v>
      </c>
      <c r="F23" s="3">
        <v>2015</v>
      </c>
      <c r="G23" s="3">
        <v>10</v>
      </c>
      <c r="H23" s="3">
        <v>4</v>
      </c>
      <c r="I23" s="3" t="s">
        <v>36</v>
      </c>
      <c r="J23" s="11">
        <v>9.6999999999999993</v>
      </c>
      <c r="K23" s="9">
        <f t="shared" si="1"/>
        <v>9.9</v>
      </c>
      <c r="L23" s="19">
        <f t="shared" si="2"/>
        <v>4.0000000000000424E-2</v>
      </c>
      <c r="M23">
        <f t="shared" si="3"/>
        <v>9.6999999999999993</v>
      </c>
      <c r="N23" s="19">
        <f t="shared" si="4"/>
        <v>-0.1924879715319292</v>
      </c>
      <c r="O23" s="9">
        <f t="shared" si="5"/>
        <v>9.7895609876485352</v>
      </c>
      <c r="P23" s="19">
        <f t="shared" si="6"/>
        <v>8.0211705085812043E-3</v>
      </c>
      <c r="Q23">
        <f t="shared" si="7"/>
        <v>9.7281835343741729</v>
      </c>
      <c r="R23">
        <f t="shared" si="8"/>
        <v>-0.1629840025553051</v>
      </c>
      <c r="S23">
        <f t="shared" si="9"/>
        <v>0.99710289857560885</v>
      </c>
      <c r="T23" s="19">
        <f t="shared" si="10"/>
        <v>9.7840590252580046</v>
      </c>
      <c r="U23" s="9">
        <f t="shared" si="11"/>
        <v>7.0659197273259811E-3</v>
      </c>
    </row>
    <row r="24" spans="4:21">
      <c r="D24">
        <v>311</v>
      </c>
      <c r="E24">
        <v>23</v>
      </c>
      <c r="F24" s="3">
        <v>2015</v>
      </c>
      <c r="G24" s="3">
        <v>11</v>
      </c>
      <c r="H24" s="3">
        <v>4</v>
      </c>
      <c r="I24" s="3" t="s">
        <v>37</v>
      </c>
      <c r="J24" s="11">
        <v>9.6</v>
      </c>
      <c r="K24" s="9">
        <f t="shared" si="1"/>
        <v>9.6999999999999993</v>
      </c>
      <c r="L24" s="19">
        <f t="shared" si="2"/>
        <v>9.9999999999999291E-3</v>
      </c>
      <c r="M24">
        <f t="shared" si="3"/>
        <v>9.6</v>
      </c>
      <c r="N24" s="19">
        <f t="shared" si="4"/>
        <v>-0.10775753252999555</v>
      </c>
      <c r="O24" s="9">
        <f t="shared" si="5"/>
        <v>9.5075120284680708</v>
      </c>
      <c r="P24" s="19">
        <f t="shared" si="6"/>
        <v>8.5540248780908885E-3</v>
      </c>
      <c r="Q24">
        <f t="shared" si="7"/>
        <v>9.5738662820268257</v>
      </c>
      <c r="R24">
        <f t="shared" si="8"/>
        <v>-0.15431725234734728</v>
      </c>
      <c r="S24">
        <f t="shared" si="9"/>
        <v>1.002729693229812</v>
      </c>
      <c r="T24" s="19">
        <f t="shared" si="10"/>
        <v>9.5909597090849505</v>
      </c>
      <c r="U24" s="9">
        <f t="shared" si="11"/>
        <v>8.1726859828719261E-5</v>
      </c>
    </row>
    <row r="25" spans="4:21">
      <c r="D25">
        <v>312</v>
      </c>
      <c r="E25">
        <v>24</v>
      </c>
      <c r="F25" s="3">
        <v>2015</v>
      </c>
      <c r="G25" s="3">
        <v>12</v>
      </c>
      <c r="H25" s="3">
        <v>4</v>
      </c>
      <c r="I25" s="3" t="s">
        <v>38</v>
      </c>
      <c r="J25" s="11">
        <v>9.6</v>
      </c>
      <c r="K25" s="9">
        <f t="shared" si="1"/>
        <v>9.6</v>
      </c>
      <c r="L25" s="19">
        <f t="shared" si="2"/>
        <v>0</v>
      </c>
      <c r="M25">
        <f t="shared" si="3"/>
        <v>9.6</v>
      </c>
      <c r="N25" s="19">
        <f t="shared" si="4"/>
        <v>-9.0382841153003879E-3</v>
      </c>
      <c r="O25" s="9">
        <f t="shared" si="5"/>
        <v>9.4922424674700032</v>
      </c>
      <c r="P25" s="19">
        <f t="shared" si="6"/>
        <v>1.1611685816953238E-2</v>
      </c>
      <c r="Q25">
        <f t="shared" si="7"/>
        <v>9.5847767114083684</v>
      </c>
      <c r="R25">
        <f t="shared" si="8"/>
        <v>1.0910429381542741E-2</v>
      </c>
      <c r="S25">
        <f t="shared" si="9"/>
        <v>1.0015882778545599</v>
      </c>
      <c r="T25" s="19">
        <f t="shared" si="10"/>
        <v>9.4279603540893611</v>
      </c>
      <c r="U25" s="9">
        <f t="shared" si="11"/>
        <v>2.9597639765057904E-2</v>
      </c>
    </row>
    <row r="26" spans="4:21">
      <c r="D26">
        <v>313</v>
      </c>
      <c r="E26">
        <v>25</v>
      </c>
      <c r="F26" s="1">
        <v>2016</v>
      </c>
      <c r="G26" s="1">
        <v>1</v>
      </c>
      <c r="H26" s="1">
        <v>1</v>
      </c>
      <c r="I26" s="1" t="s">
        <v>36</v>
      </c>
      <c r="J26" s="10">
        <v>9.7000000000000011</v>
      </c>
      <c r="K26" s="9">
        <f t="shared" si="1"/>
        <v>9.6</v>
      </c>
      <c r="L26" s="19">
        <f t="shared" si="2"/>
        <v>1.0000000000000285E-2</v>
      </c>
      <c r="M26">
        <f t="shared" si="3"/>
        <v>9.7000000000000011</v>
      </c>
      <c r="N26" s="19">
        <f t="shared" si="4"/>
        <v>9.0854291406454249E-2</v>
      </c>
      <c r="O26" s="9">
        <f t="shared" si="5"/>
        <v>9.5909617158846991</v>
      </c>
      <c r="P26" s="19">
        <f t="shared" si="6"/>
        <v>1.1889347402809303E-2</v>
      </c>
      <c r="Q26">
        <f t="shared" si="7"/>
        <v>9.7230509276658932</v>
      </c>
      <c r="R26">
        <f t="shared" si="8"/>
        <v>0.13827421625752478</v>
      </c>
      <c r="S26">
        <f t="shared" si="9"/>
        <v>0.99762924951875931</v>
      </c>
      <c r="T26" s="19">
        <f t="shared" si="10"/>
        <v>9.5678874619063166</v>
      </c>
      <c r="U26" s="9">
        <f t="shared" si="11"/>
        <v>1.7453722721555241E-2</v>
      </c>
    </row>
    <row r="27" spans="4:21">
      <c r="D27">
        <v>314</v>
      </c>
      <c r="E27">
        <v>26</v>
      </c>
      <c r="F27" s="1">
        <v>2016</v>
      </c>
      <c r="G27" s="1">
        <v>2</v>
      </c>
      <c r="H27" s="1">
        <v>1</v>
      </c>
      <c r="I27" s="1" t="s">
        <v>37</v>
      </c>
      <c r="J27" s="10">
        <v>10.199999999999999</v>
      </c>
      <c r="K27" s="9">
        <f t="shared" si="1"/>
        <v>9.7000000000000011</v>
      </c>
      <c r="L27" s="19">
        <f t="shared" si="2"/>
        <v>0.24999999999999822</v>
      </c>
      <c r="M27">
        <f t="shared" si="3"/>
        <v>10.199999999999999</v>
      </c>
      <c r="N27" s="19">
        <f t="shared" si="4"/>
        <v>0.46568244398324971</v>
      </c>
      <c r="O27" s="9">
        <f t="shared" si="5"/>
        <v>9.7908542914064558</v>
      </c>
      <c r="P27" s="19">
        <f t="shared" si="6"/>
        <v>0.16740021086051279</v>
      </c>
      <c r="Q27">
        <f t="shared" si="7"/>
        <v>10.160189069587988</v>
      </c>
      <c r="R27">
        <f t="shared" si="8"/>
        <v>0.43713814192209455</v>
      </c>
      <c r="S27">
        <f t="shared" si="9"/>
        <v>1.0039183257456474</v>
      </c>
      <c r="T27" s="19">
        <f t="shared" si="10"/>
        <v>9.8882435364057599</v>
      </c>
      <c r="U27" s="9">
        <f t="shared" si="11"/>
        <v>9.71920925927863E-2</v>
      </c>
    </row>
    <row r="28" spans="4:21">
      <c r="D28">
        <v>315</v>
      </c>
      <c r="E28">
        <v>27</v>
      </c>
      <c r="F28" s="1">
        <v>2016</v>
      </c>
      <c r="G28" s="1">
        <v>3</v>
      </c>
      <c r="H28" s="1">
        <v>1</v>
      </c>
      <c r="I28" s="1" t="s">
        <v>38</v>
      </c>
      <c r="J28" s="10">
        <v>10.199999999999999</v>
      </c>
      <c r="K28" s="9">
        <f t="shared" si="1"/>
        <v>10.199999999999999</v>
      </c>
      <c r="L28" s="19">
        <f t="shared" si="2"/>
        <v>0</v>
      </c>
      <c r="M28">
        <f t="shared" si="3"/>
        <v>10.199999999999999</v>
      </c>
      <c r="N28" s="19">
        <f t="shared" si="4"/>
        <v>3.9059638221178195E-2</v>
      </c>
      <c r="O28" s="9">
        <f t="shared" si="5"/>
        <v>10.665682443983249</v>
      </c>
      <c r="P28" s="19">
        <f t="shared" si="6"/>
        <v>0.21686013863421225</v>
      </c>
      <c r="Q28">
        <f t="shared" si="7"/>
        <v>10.199843374206431</v>
      </c>
      <c r="R28">
        <f t="shared" si="8"/>
        <v>3.9654304618442993E-2</v>
      </c>
      <c r="S28">
        <f t="shared" si="9"/>
        <v>1.0000153557057518</v>
      </c>
      <c r="T28" s="19">
        <f t="shared" si="10"/>
        <v>10.61415871163765</v>
      </c>
      <c r="U28" s="9">
        <f t="shared" si="11"/>
        <v>0.17152743842535864</v>
      </c>
    </row>
    <row r="29" spans="4:21">
      <c r="D29">
        <v>316</v>
      </c>
      <c r="E29">
        <v>28</v>
      </c>
      <c r="F29" s="1">
        <v>2016</v>
      </c>
      <c r="G29" s="1">
        <v>4</v>
      </c>
      <c r="H29" s="1">
        <v>2</v>
      </c>
      <c r="I29" s="1" t="s">
        <v>36</v>
      </c>
      <c r="J29" s="10">
        <v>9.9</v>
      </c>
      <c r="K29" s="9">
        <f t="shared" si="1"/>
        <v>10.199999999999999</v>
      </c>
      <c r="L29" s="19">
        <f t="shared" si="2"/>
        <v>8.9999999999999358E-2</v>
      </c>
      <c r="M29">
        <f t="shared" si="3"/>
        <v>9.9</v>
      </c>
      <c r="N29" s="19">
        <f t="shared" si="4"/>
        <v>-0.27156099188313149</v>
      </c>
      <c r="O29" s="9">
        <f t="shared" si="5"/>
        <v>10.239059638221178</v>
      </c>
      <c r="P29" s="19">
        <f t="shared" si="6"/>
        <v>0.11496143827067605</v>
      </c>
      <c r="Q29">
        <f t="shared" si="7"/>
        <v>9.9357662154773241</v>
      </c>
      <c r="R29">
        <f t="shared" si="8"/>
        <v>-0.26407715872910664</v>
      </c>
      <c r="S29">
        <f t="shared" si="9"/>
        <v>0.99640025593379911</v>
      </c>
      <c r="T29" s="19">
        <f t="shared" si="10"/>
        <v>10.215222384775137</v>
      </c>
      <c r="U29" s="9">
        <f t="shared" si="11"/>
        <v>9.936515186332423E-2</v>
      </c>
    </row>
    <row r="30" spans="4:21">
      <c r="D30">
        <v>317</v>
      </c>
      <c r="E30">
        <v>29</v>
      </c>
      <c r="F30" s="1">
        <v>2016</v>
      </c>
      <c r="G30" s="1">
        <v>5</v>
      </c>
      <c r="H30" s="1">
        <v>2</v>
      </c>
      <c r="I30" s="1" t="s">
        <v>37</v>
      </c>
      <c r="J30" s="10">
        <v>9.4</v>
      </c>
      <c r="K30" s="9">
        <f t="shared" si="1"/>
        <v>9.9</v>
      </c>
      <c r="L30" s="19">
        <f t="shared" si="2"/>
        <v>0.25</v>
      </c>
      <c r="M30">
        <f t="shared" si="3"/>
        <v>9.4</v>
      </c>
      <c r="N30" s="19">
        <f t="shared" si="4"/>
        <v>-0.48083942152440162</v>
      </c>
      <c r="O30" s="9">
        <f t="shared" si="5"/>
        <v>9.6284390081168691</v>
      </c>
      <c r="P30" s="19">
        <f t="shared" si="6"/>
        <v>5.2184380429418843E-2</v>
      </c>
      <c r="Q30">
        <f t="shared" si="7"/>
        <v>9.3752573356626439</v>
      </c>
      <c r="R30">
        <f t="shared" si="8"/>
        <v>-0.56050887981468023</v>
      </c>
      <c r="S30">
        <f t="shared" si="9"/>
        <v>1.002639145087062</v>
      </c>
      <c r="T30" s="19">
        <f t="shared" si="10"/>
        <v>9.70958588498317</v>
      </c>
      <c r="U30" s="9">
        <f t="shared" si="11"/>
        <v>9.5843420180812336E-2</v>
      </c>
    </row>
    <row r="31" spans="4:21">
      <c r="D31">
        <v>318</v>
      </c>
      <c r="E31">
        <v>30</v>
      </c>
      <c r="F31" s="1">
        <v>2016</v>
      </c>
      <c r="G31" s="1">
        <v>6</v>
      </c>
      <c r="H31" s="1">
        <v>2</v>
      </c>
      <c r="I31" s="1" t="s">
        <v>38</v>
      </c>
      <c r="J31" s="10">
        <v>9.1</v>
      </c>
      <c r="K31" s="9">
        <f t="shared" si="1"/>
        <v>9.4</v>
      </c>
      <c r="L31" s="19">
        <f t="shared" si="2"/>
        <v>9.0000000000000427E-2</v>
      </c>
      <c r="M31">
        <f t="shared" si="3"/>
        <v>9.1</v>
      </c>
      <c r="N31" s="19">
        <f t="shared" si="4"/>
        <v>-0.31516810966815023</v>
      </c>
      <c r="O31" s="9">
        <f t="shared" si="5"/>
        <v>8.9191605784755978</v>
      </c>
      <c r="P31" s="19">
        <f t="shared" si="6"/>
        <v>3.2702896377280279E-2</v>
      </c>
      <c r="Q31">
        <f t="shared" si="7"/>
        <v>9.088815686983752</v>
      </c>
      <c r="R31">
        <f t="shared" si="8"/>
        <v>-0.28644164867889188</v>
      </c>
      <c r="S31">
        <f t="shared" si="9"/>
        <v>1.0012305577977849</v>
      </c>
      <c r="T31" s="19">
        <f t="shared" si="10"/>
        <v>8.8148838125315283</v>
      </c>
      <c r="U31" s="9">
        <f t="shared" si="11"/>
        <v>8.1291240356556493E-2</v>
      </c>
    </row>
    <row r="32" spans="4:21">
      <c r="D32">
        <v>319</v>
      </c>
      <c r="E32">
        <v>31</v>
      </c>
      <c r="F32" s="1">
        <v>2016</v>
      </c>
      <c r="G32" s="1">
        <v>7</v>
      </c>
      <c r="H32" s="1">
        <v>3</v>
      </c>
      <c r="I32" s="1" t="s">
        <v>36</v>
      </c>
      <c r="J32" s="10">
        <v>8.6999999999999993</v>
      </c>
      <c r="K32" s="9">
        <f t="shared" si="1"/>
        <v>9.1</v>
      </c>
      <c r="L32" s="19">
        <f t="shared" si="2"/>
        <v>0.16000000000000028</v>
      </c>
      <c r="M32">
        <f t="shared" si="3"/>
        <v>8.6999999999999993</v>
      </c>
      <c r="N32" s="19">
        <f t="shared" si="4"/>
        <v>-0.39288462988289152</v>
      </c>
      <c r="O32" s="9">
        <f t="shared" si="5"/>
        <v>8.7848318903318496</v>
      </c>
      <c r="P32" s="19">
        <f t="shared" si="6"/>
        <v>7.1964496172750841E-3</v>
      </c>
      <c r="Q32">
        <f t="shared" si="7"/>
        <v>8.7341790906184897</v>
      </c>
      <c r="R32">
        <f t="shared" si="8"/>
        <v>-0.35463659636526224</v>
      </c>
      <c r="S32">
        <f t="shared" si="9"/>
        <v>0.99608674263901886</v>
      </c>
      <c r="T32" s="19">
        <f t="shared" si="10"/>
        <v>8.7706877445919922</v>
      </c>
      <c r="U32" s="9">
        <f t="shared" si="11"/>
        <v>4.9967572355028205E-3</v>
      </c>
    </row>
    <row r="33" spans="4:21">
      <c r="D33">
        <v>320</v>
      </c>
      <c r="E33">
        <v>32</v>
      </c>
      <c r="F33" s="1">
        <v>2016</v>
      </c>
      <c r="G33" s="1">
        <v>8</v>
      </c>
      <c r="H33" s="1">
        <v>3</v>
      </c>
      <c r="I33" s="1" t="s">
        <v>37</v>
      </c>
      <c r="J33" s="10">
        <v>8.5</v>
      </c>
      <c r="K33" s="9">
        <f t="shared" si="1"/>
        <v>8.6999999999999993</v>
      </c>
      <c r="L33" s="19">
        <f t="shared" si="2"/>
        <v>3.9999999999999716E-2</v>
      </c>
      <c r="M33">
        <f t="shared" si="3"/>
        <v>8.5</v>
      </c>
      <c r="N33" s="19">
        <f t="shared" si="4"/>
        <v>-0.21617841505298915</v>
      </c>
      <c r="O33" s="9">
        <f t="shared" si="5"/>
        <v>8.3071153701171081</v>
      </c>
      <c r="P33" s="19">
        <f t="shared" si="6"/>
        <v>3.7204480445060195E-2</v>
      </c>
      <c r="Q33">
        <f t="shared" si="7"/>
        <v>8.4738267717119147</v>
      </c>
      <c r="R33">
        <f t="shared" si="8"/>
        <v>-0.26035231890657506</v>
      </c>
      <c r="S33">
        <f t="shared" si="9"/>
        <v>1.0030887141067668</v>
      </c>
      <c r="T33" s="19">
        <f t="shared" si="10"/>
        <v>8.4016573226587639</v>
      </c>
      <c r="U33" s="9">
        <f t="shared" si="11"/>
        <v>9.6712821866424808E-3</v>
      </c>
    </row>
    <row r="34" spans="4:21">
      <c r="D34">
        <v>321</v>
      </c>
      <c r="E34">
        <v>33</v>
      </c>
      <c r="F34" s="1">
        <v>2016</v>
      </c>
      <c r="G34" s="1">
        <v>9</v>
      </c>
      <c r="H34" s="1">
        <v>3</v>
      </c>
      <c r="I34" s="1" t="s">
        <v>38</v>
      </c>
      <c r="J34" s="10">
        <v>8.4</v>
      </c>
      <c r="K34" s="9">
        <f t="shared" si="1"/>
        <v>8.5</v>
      </c>
      <c r="L34" s="19">
        <f t="shared" si="2"/>
        <v>9.9999999999999291E-3</v>
      </c>
      <c r="M34">
        <f t="shared" si="3"/>
        <v>8.4</v>
      </c>
      <c r="N34" s="19">
        <f t="shared" si="4"/>
        <v>-0.10974459509846352</v>
      </c>
      <c r="O34" s="9">
        <f t="shared" si="5"/>
        <v>8.2838215849470114</v>
      </c>
      <c r="P34" s="19">
        <f t="shared" si="6"/>
        <v>1.3497424124224576E-2</v>
      </c>
      <c r="Q34">
        <f t="shared" si="7"/>
        <v>8.3828503738069706</v>
      </c>
      <c r="R34">
        <f t="shared" si="8"/>
        <v>-9.0976397904944051E-2</v>
      </c>
      <c r="S34">
        <f t="shared" si="9"/>
        <v>1.0020457989142471</v>
      </c>
      <c r="T34" s="19">
        <f t="shared" si="10"/>
        <v>8.2235816078401456</v>
      </c>
      <c r="U34" s="9">
        <f t="shared" si="11"/>
        <v>3.1123449092268309E-2</v>
      </c>
    </row>
    <row r="35" spans="4:21">
      <c r="D35">
        <v>322</v>
      </c>
      <c r="E35">
        <v>34</v>
      </c>
      <c r="F35" s="1">
        <v>2016</v>
      </c>
      <c r="G35" s="1">
        <v>10</v>
      </c>
      <c r="H35" s="1">
        <v>4</v>
      </c>
      <c r="I35" s="1" t="s">
        <v>36</v>
      </c>
      <c r="J35" s="10">
        <v>8.3000000000000007</v>
      </c>
      <c r="K35" s="9">
        <f t="shared" si="1"/>
        <v>8.4</v>
      </c>
      <c r="L35" s="19">
        <f t="shared" si="2"/>
        <v>9.9999999999999291E-3</v>
      </c>
      <c r="M35">
        <f t="shared" si="3"/>
        <v>8.3000000000000007</v>
      </c>
      <c r="N35" s="19">
        <f t="shared" si="4"/>
        <v>-0.10081733886272772</v>
      </c>
      <c r="O35" s="9">
        <f t="shared" si="5"/>
        <v>8.2902554049015365</v>
      </c>
      <c r="P35" s="19">
        <f t="shared" si="6"/>
        <v>9.4957133633013664E-5</v>
      </c>
      <c r="Q35">
        <f t="shared" si="7"/>
        <v>8.3310297094297798</v>
      </c>
      <c r="R35">
        <f t="shared" si="8"/>
        <v>-5.1820664377190795E-2</v>
      </c>
      <c r="S35">
        <f t="shared" si="9"/>
        <v>0.99627540526056979</v>
      </c>
      <c r="T35" s="19">
        <f t="shared" si="10"/>
        <v>8.2594257390294992</v>
      </c>
      <c r="U35" s="9">
        <f t="shared" si="11"/>
        <v>1.6462706533023647E-3</v>
      </c>
    </row>
    <row r="36" spans="4:21">
      <c r="D36">
        <v>323</v>
      </c>
      <c r="E36">
        <v>35</v>
      </c>
      <c r="F36" s="1">
        <v>2016</v>
      </c>
      <c r="G36" s="1">
        <v>11</v>
      </c>
      <c r="H36" s="1">
        <v>4</v>
      </c>
      <c r="I36" s="1" t="s">
        <v>37</v>
      </c>
      <c r="J36" s="10">
        <v>8.1999999999999993</v>
      </c>
      <c r="K36" s="9">
        <f t="shared" si="1"/>
        <v>8.3000000000000007</v>
      </c>
      <c r="L36" s="19">
        <f t="shared" si="2"/>
        <v>1.0000000000000285E-2</v>
      </c>
      <c r="M36">
        <f t="shared" si="3"/>
        <v>8.1999999999999993</v>
      </c>
      <c r="N36" s="19">
        <f t="shared" si="4"/>
        <v>-0.10006855521545957</v>
      </c>
      <c r="O36" s="9">
        <f t="shared" si="5"/>
        <v>8.1991826611372733</v>
      </c>
      <c r="P36" s="19">
        <f t="shared" si="6"/>
        <v>6.6804281652214445E-7</v>
      </c>
      <c r="Q36">
        <f t="shared" si="7"/>
        <v>8.1787970161404058</v>
      </c>
      <c r="R36">
        <f t="shared" si="8"/>
        <v>-0.15223269328937405</v>
      </c>
      <c r="S36">
        <f t="shared" si="9"/>
        <v>1.0025924330702609</v>
      </c>
      <c r="T36" s="19">
        <f t="shared" si="10"/>
        <v>8.3047811548229138</v>
      </c>
      <c r="U36" s="9">
        <f t="shared" si="11"/>
        <v>1.097909040602358E-2</v>
      </c>
    </row>
    <row r="37" spans="4:21">
      <c r="D37">
        <v>324</v>
      </c>
      <c r="E37">
        <v>36</v>
      </c>
      <c r="F37" s="1">
        <v>2016</v>
      </c>
      <c r="G37" s="1">
        <v>12</v>
      </c>
      <c r="H37" s="1">
        <v>4</v>
      </c>
      <c r="I37" s="1" t="s">
        <v>38</v>
      </c>
      <c r="J37" s="10">
        <v>8.1999999999999993</v>
      </c>
      <c r="K37" s="9">
        <f t="shared" si="1"/>
        <v>8.1999999999999993</v>
      </c>
      <c r="L37" s="19">
        <f t="shared" si="2"/>
        <v>0</v>
      </c>
      <c r="M37">
        <f t="shared" si="3"/>
        <v>8.1999999999999993</v>
      </c>
      <c r="N37" s="19">
        <f t="shared" si="4"/>
        <v>-8.3933625038533216E-3</v>
      </c>
      <c r="O37" s="9">
        <f t="shared" si="5"/>
        <v>8.0999314447845396</v>
      </c>
      <c r="P37" s="19">
        <f t="shared" si="6"/>
        <v>1.0013715742909497E-2</v>
      </c>
      <c r="Q37">
        <f t="shared" si="7"/>
        <v>8.1771887171597797</v>
      </c>
      <c r="R37">
        <f t="shared" si="8"/>
        <v>-1.6082989806260883E-3</v>
      </c>
      <c r="S37">
        <f t="shared" si="9"/>
        <v>1.0027896241152354</v>
      </c>
      <c r="T37" s="19">
        <f t="shared" si="10"/>
        <v>8.0429850594278545</v>
      </c>
      <c r="U37" s="9">
        <f t="shared" si="11"/>
        <v>2.4653691562874169E-2</v>
      </c>
    </row>
    <row r="38" spans="4:21">
      <c r="D38">
        <v>325</v>
      </c>
      <c r="E38">
        <v>37</v>
      </c>
      <c r="F38" s="3">
        <v>2017</v>
      </c>
      <c r="G38" s="3">
        <v>1</v>
      </c>
      <c r="H38" s="3">
        <v>1</v>
      </c>
      <c r="I38" s="3" t="s">
        <v>36</v>
      </c>
      <c r="J38" s="11">
        <v>8.1999999999999993</v>
      </c>
      <c r="K38" s="9">
        <f t="shared" si="1"/>
        <v>8.1999999999999993</v>
      </c>
      <c r="L38" s="19">
        <f t="shared" si="2"/>
        <v>0</v>
      </c>
      <c r="M38">
        <f t="shared" si="3"/>
        <v>8.1999999999999993</v>
      </c>
      <c r="N38" s="19">
        <f t="shared" si="4"/>
        <v>-7.0400271063647199E-4</v>
      </c>
      <c r="O38" s="9">
        <f t="shared" si="5"/>
        <v>8.1916066374961467</v>
      </c>
      <c r="P38" s="19">
        <f t="shared" si="6"/>
        <v>7.0448534121078557E-5</v>
      </c>
      <c r="Q38">
        <f t="shared" si="7"/>
        <v>8.228522361179575</v>
      </c>
      <c r="R38">
        <f t="shared" si="8"/>
        <v>5.1333644019795344E-2</v>
      </c>
      <c r="S38">
        <f t="shared" si="9"/>
        <v>0.99653372015926722</v>
      </c>
      <c r="T38" s="19">
        <f t="shared" si="10"/>
        <v>8.145129694361815</v>
      </c>
      <c r="U38" s="9">
        <f t="shared" si="11"/>
        <v>3.0107504408277588E-3</v>
      </c>
    </row>
    <row r="39" spans="4:21">
      <c r="D39">
        <v>326</v>
      </c>
      <c r="E39">
        <v>38</v>
      </c>
      <c r="F39" s="3">
        <v>2017</v>
      </c>
      <c r="G39" s="3">
        <v>2</v>
      </c>
      <c r="H39" s="3">
        <v>1</v>
      </c>
      <c r="I39" s="3" t="s">
        <v>37</v>
      </c>
      <c r="J39" s="11">
        <v>8.5</v>
      </c>
      <c r="K39" s="9">
        <f t="shared" si="1"/>
        <v>8.1999999999999993</v>
      </c>
      <c r="L39" s="19">
        <f t="shared" si="2"/>
        <v>9.0000000000000427E-2</v>
      </c>
      <c r="M39">
        <f t="shared" si="3"/>
        <v>8.5</v>
      </c>
      <c r="N39" s="19">
        <f t="shared" si="4"/>
        <v>0.27477811390725315</v>
      </c>
      <c r="O39" s="9">
        <f t="shared" si="5"/>
        <v>8.1992959972893633</v>
      </c>
      <c r="P39" s="19">
        <f t="shared" si="6"/>
        <v>9.0422897246198591E-2</v>
      </c>
      <c r="Q39">
        <f t="shared" si="7"/>
        <v>8.4703448278473399</v>
      </c>
      <c r="R39">
        <f t="shared" si="8"/>
        <v>0.24182246666776486</v>
      </c>
      <c r="S39">
        <f t="shared" si="9"/>
        <v>1.0035010584285973</v>
      </c>
      <c r="T39" s="19">
        <f t="shared" si="10"/>
        <v>8.3013209777242469</v>
      </c>
      <c r="U39" s="9">
        <f t="shared" si="11"/>
        <v>3.9473353892449187E-2</v>
      </c>
    </row>
    <row r="40" spans="4:21">
      <c r="D40">
        <v>327</v>
      </c>
      <c r="E40">
        <v>39</v>
      </c>
      <c r="F40" s="3">
        <v>2017</v>
      </c>
      <c r="G40" s="3">
        <v>3</v>
      </c>
      <c r="H40" s="3">
        <v>1</v>
      </c>
      <c r="I40" s="3" t="s">
        <v>38</v>
      </c>
      <c r="J40" s="11">
        <v>8.4</v>
      </c>
      <c r="K40" s="9">
        <f t="shared" si="1"/>
        <v>8.5</v>
      </c>
      <c r="L40" s="19">
        <f t="shared" si="2"/>
        <v>9.9999999999999291E-3</v>
      </c>
      <c r="M40">
        <f t="shared" si="3"/>
        <v>8.4</v>
      </c>
      <c r="N40" s="19">
        <f t="shared" si="4"/>
        <v>-6.8565064602350512E-2</v>
      </c>
      <c r="O40" s="9">
        <f t="shared" si="5"/>
        <v>8.7747781139072529</v>
      </c>
      <c r="P40" s="19">
        <f t="shared" si="6"/>
        <v>0.14045863466387759</v>
      </c>
      <c r="Q40">
        <f t="shared" si="7"/>
        <v>8.3896301995883675</v>
      </c>
      <c r="R40">
        <f t="shared" si="8"/>
        <v>-8.0714628258972354E-2</v>
      </c>
      <c r="S40">
        <f t="shared" si="9"/>
        <v>1.0012360259230666</v>
      </c>
      <c r="T40" s="19">
        <f t="shared" si="10"/>
        <v>8.7364709664958493</v>
      </c>
      <c r="U40" s="9">
        <f t="shared" si="11"/>
        <v>0.11321271129465071</v>
      </c>
    </row>
    <row r="41" spans="4:21">
      <c r="D41">
        <v>328</v>
      </c>
      <c r="E41">
        <v>40</v>
      </c>
      <c r="F41" s="3">
        <v>2017</v>
      </c>
      <c r="G41" s="3">
        <v>4</v>
      </c>
      <c r="H41" s="3">
        <v>2</v>
      </c>
      <c r="I41" s="3" t="s">
        <v>36</v>
      </c>
      <c r="J41" s="11">
        <v>8</v>
      </c>
      <c r="K41" s="9">
        <f t="shared" si="1"/>
        <v>8.4</v>
      </c>
      <c r="L41" s="19">
        <f t="shared" si="2"/>
        <v>0.16000000000000028</v>
      </c>
      <c r="M41">
        <f t="shared" si="3"/>
        <v>8</v>
      </c>
      <c r="N41" s="19">
        <f t="shared" si="4"/>
        <v>-0.37220052239942975</v>
      </c>
      <c r="O41" s="9">
        <f t="shared" si="5"/>
        <v>8.3314349353976507</v>
      </c>
      <c r="P41" s="19">
        <f t="shared" si="6"/>
        <v>0.10984911640204488</v>
      </c>
      <c r="Q41">
        <f t="shared" si="7"/>
        <v>8.0387154329097896</v>
      </c>
      <c r="R41">
        <f t="shared" si="8"/>
        <v>-0.35091476667857791</v>
      </c>
      <c r="S41">
        <f t="shared" si="9"/>
        <v>0.99518387816649256</v>
      </c>
      <c r="T41" s="19">
        <f t="shared" si="10"/>
        <v>8.2801145447861462</v>
      </c>
      <c r="U41" s="9">
        <f t="shared" si="11"/>
        <v>7.8464158200749881E-2</v>
      </c>
    </row>
    <row r="42" spans="4:21">
      <c r="D42">
        <v>329</v>
      </c>
      <c r="E42">
        <v>41</v>
      </c>
      <c r="F42" s="3">
        <v>2017</v>
      </c>
      <c r="G42" s="3">
        <v>5</v>
      </c>
      <c r="H42" s="3">
        <v>2</v>
      </c>
      <c r="I42" s="3" t="s">
        <v>37</v>
      </c>
      <c r="J42" s="11">
        <v>7.6</v>
      </c>
      <c r="K42" s="9">
        <f t="shared" si="1"/>
        <v>8</v>
      </c>
      <c r="L42" s="19">
        <f t="shared" si="2"/>
        <v>0.16000000000000028</v>
      </c>
      <c r="M42">
        <f t="shared" si="3"/>
        <v>7.6</v>
      </c>
      <c r="N42" s="19">
        <f t="shared" si="4"/>
        <v>-0.39766828758127942</v>
      </c>
      <c r="O42" s="9">
        <f t="shared" si="5"/>
        <v>7.6277994776005702</v>
      </c>
      <c r="P42" s="19">
        <f t="shared" si="6"/>
        <v>7.7281095486462397E-4</v>
      </c>
      <c r="Q42">
        <f t="shared" si="7"/>
        <v>7.5779131224798979</v>
      </c>
      <c r="R42">
        <f t="shared" si="8"/>
        <v>-0.46080231042989173</v>
      </c>
      <c r="S42">
        <f t="shared" si="9"/>
        <v>1.0029146385242371</v>
      </c>
      <c r="T42" s="19">
        <f t="shared" si="10"/>
        <v>7.714716105551096</v>
      </c>
      <c r="U42" s="9">
        <f t="shared" si="11"/>
        <v>1.3159784872810278E-2</v>
      </c>
    </row>
    <row r="43" spans="4:21">
      <c r="D43">
        <v>330</v>
      </c>
      <c r="E43">
        <v>42</v>
      </c>
      <c r="F43" s="3">
        <v>2017</v>
      </c>
      <c r="G43" s="3">
        <v>6</v>
      </c>
      <c r="H43" s="3">
        <v>2</v>
      </c>
      <c r="I43" s="3" t="s">
        <v>38</v>
      </c>
      <c r="J43" s="11">
        <v>7.3</v>
      </c>
      <c r="K43" s="9">
        <f t="shared" si="1"/>
        <v>7.6</v>
      </c>
      <c r="L43" s="19">
        <f t="shared" si="2"/>
        <v>8.99999999999999E-2</v>
      </c>
      <c r="M43">
        <f t="shared" si="3"/>
        <v>7.3</v>
      </c>
      <c r="N43" s="19">
        <f t="shared" si="4"/>
        <v>-0.3081920373591408</v>
      </c>
      <c r="O43" s="9">
        <f t="shared" si="5"/>
        <v>7.2023317124187205</v>
      </c>
      <c r="P43" s="19">
        <f t="shared" si="6"/>
        <v>9.5390943990594813E-3</v>
      </c>
      <c r="Q43">
        <f t="shared" si="7"/>
        <v>7.2842525399762108</v>
      </c>
      <c r="R43">
        <f t="shared" si="8"/>
        <v>-0.2936605825036871</v>
      </c>
      <c r="S43">
        <f t="shared" si="9"/>
        <v>1.0021618498174476</v>
      </c>
      <c r="T43" s="19">
        <f t="shared" si="10"/>
        <v>7.1259077455110376</v>
      </c>
      <c r="U43" s="9">
        <f t="shared" si="11"/>
        <v>3.0308113073049602E-2</v>
      </c>
    </row>
    <row r="44" spans="4:21">
      <c r="D44">
        <v>331</v>
      </c>
      <c r="E44">
        <v>43</v>
      </c>
      <c r="F44" s="3">
        <v>2017</v>
      </c>
      <c r="G44" s="3">
        <v>7</v>
      </c>
      <c r="H44" s="3">
        <v>3</v>
      </c>
      <c r="I44" s="3" t="s">
        <v>36</v>
      </c>
      <c r="J44" s="11">
        <v>7.0000000000000009</v>
      </c>
      <c r="K44" s="9">
        <f t="shared" si="1"/>
        <v>7.3</v>
      </c>
      <c r="L44" s="19">
        <f t="shared" si="2"/>
        <v>8.9999999999999358E-2</v>
      </c>
      <c r="M44">
        <f t="shared" si="3"/>
        <v>7.0000000000000009</v>
      </c>
      <c r="N44" s="19">
        <f t="shared" si="4"/>
        <v>-0.300687116337917</v>
      </c>
      <c r="O44" s="9">
        <f t="shared" si="5"/>
        <v>6.9918079626408591</v>
      </c>
      <c r="P44" s="19">
        <f t="shared" si="6"/>
        <v>6.7109476093574257E-5</v>
      </c>
      <c r="Q44">
        <f t="shared" si="7"/>
        <v>7.0321992790150221</v>
      </c>
      <c r="R44">
        <f t="shared" si="8"/>
        <v>-0.25205326096118874</v>
      </c>
      <c r="S44">
        <f t="shared" si="9"/>
        <v>0.99542116516647816</v>
      </c>
      <c r="T44" s="19">
        <f t="shared" si="10"/>
        <v>6.9569244149169984</v>
      </c>
      <c r="U44" s="9">
        <f t="shared" si="11"/>
        <v>1.8555060302429846E-3</v>
      </c>
    </row>
    <row r="45" spans="4:21">
      <c r="D45">
        <v>332</v>
      </c>
      <c r="E45">
        <v>44</v>
      </c>
      <c r="F45" s="3">
        <v>2017</v>
      </c>
      <c r="G45" s="3">
        <v>8</v>
      </c>
      <c r="H45" s="3">
        <v>3</v>
      </c>
      <c r="I45" s="3" t="s">
        <v>37</v>
      </c>
      <c r="J45" s="11">
        <v>7.0000000000000009</v>
      </c>
      <c r="K45" s="9">
        <f t="shared" si="1"/>
        <v>7.0000000000000009</v>
      </c>
      <c r="L45" s="19">
        <f t="shared" si="2"/>
        <v>0</v>
      </c>
      <c r="M45">
        <f t="shared" si="3"/>
        <v>7.0000000000000009</v>
      </c>
      <c r="N45" s="19">
        <f t="shared" si="4"/>
        <v>-2.5220469729261952E-2</v>
      </c>
      <c r="O45" s="9">
        <f t="shared" si="5"/>
        <v>6.6993128836620839</v>
      </c>
      <c r="P45" s="19">
        <f t="shared" si="6"/>
        <v>9.0412741931612028E-2</v>
      </c>
      <c r="Q45">
        <f t="shared" si="7"/>
        <v>6.9719282318644193</v>
      </c>
      <c r="R45">
        <f t="shared" si="8"/>
        <v>-6.0271047150602719E-2</v>
      </c>
      <c r="S45">
        <f t="shared" si="9"/>
        <v>1.0040263994697023</v>
      </c>
      <c r="T45" s="19">
        <f t="shared" si="10"/>
        <v>6.7999076928380058</v>
      </c>
      <c r="U45" s="9">
        <f t="shared" si="11"/>
        <v>4.0036931385410202E-2</v>
      </c>
    </row>
    <row r="46" spans="4:21">
      <c r="D46">
        <v>333</v>
      </c>
      <c r="E46">
        <v>45</v>
      </c>
      <c r="F46" s="3">
        <v>2017</v>
      </c>
      <c r="G46" s="3">
        <v>9</v>
      </c>
      <c r="H46" s="3">
        <v>3</v>
      </c>
      <c r="I46" s="3" t="s">
        <v>38</v>
      </c>
      <c r="J46" s="11">
        <v>7.0000000000000009</v>
      </c>
      <c r="K46" s="9">
        <f t="shared" si="1"/>
        <v>7.0000000000000009</v>
      </c>
      <c r="L46" s="19">
        <f t="shared" si="2"/>
        <v>0</v>
      </c>
      <c r="M46">
        <f t="shared" si="3"/>
        <v>7.0000000000000009</v>
      </c>
      <c r="N46" s="19">
        <f t="shared" si="4"/>
        <v>-2.1153952357900567E-3</v>
      </c>
      <c r="O46" s="9">
        <f t="shared" si="5"/>
        <v>6.9747795302707392</v>
      </c>
      <c r="P46" s="19">
        <f t="shared" si="6"/>
        <v>6.3607209336460717E-4</v>
      </c>
      <c r="Q46">
        <f t="shared" si="7"/>
        <v>6.9820624488006429</v>
      </c>
      <c r="R46">
        <f t="shared" si="8"/>
        <v>1.0134216936223517E-2</v>
      </c>
      <c r="S46">
        <f t="shared" si="9"/>
        <v>1.0025690906277183</v>
      </c>
      <c r="T46" s="19">
        <f t="shared" si="10"/>
        <v>6.9265991495368509</v>
      </c>
      <c r="U46" s="9">
        <f t="shared" si="11"/>
        <v>5.3876848487137132E-3</v>
      </c>
    </row>
    <row r="47" spans="4:21">
      <c r="D47">
        <v>334</v>
      </c>
      <c r="E47">
        <v>46</v>
      </c>
      <c r="F47" s="3">
        <v>2017</v>
      </c>
      <c r="G47" s="3">
        <v>10</v>
      </c>
      <c r="H47" s="3">
        <v>4</v>
      </c>
      <c r="I47" s="3" t="s">
        <v>36</v>
      </c>
      <c r="J47" s="11">
        <v>6.8000000000000007</v>
      </c>
      <c r="K47" s="9">
        <f t="shared" si="1"/>
        <v>7.0000000000000009</v>
      </c>
      <c r="L47" s="19">
        <f t="shared" si="2"/>
        <v>4.000000000000007E-2</v>
      </c>
      <c r="M47">
        <f t="shared" si="3"/>
        <v>6.8000000000000007</v>
      </c>
      <c r="N47" s="19">
        <f t="shared" si="4"/>
        <v>-0.18340220643596211</v>
      </c>
      <c r="O47" s="9">
        <f t="shared" si="5"/>
        <v>6.9978846047642111</v>
      </c>
      <c r="P47" s="19">
        <f t="shared" si="6"/>
        <v>3.9158316802687776E-2</v>
      </c>
      <c r="Q47">
        <f t="shared" si="7"/>
        <v>6.8375128696801282</v>
      </c>
      <c r="R47">
        <f t="shared" si="8"/>
        <v>-0.14454957912051469</v>
      </c>
      <c r="S47">
        <f t="shared" si="9"/>
        <v>0.99451366741165892</v>
      </c>
      <c r="T47" s="19">
        <f t="shared" si="10"/>
        <v>6.9601805520809554</v>
      </c>
      <c r="U47" s="9">
        <f t="shared" si="11"/>
        <v>2.5657809264959447E-2</v>
      </c>
    </row>
    <row r="48" spans="4:21">
      <c r="D48">
        <v>335</v>
      </c>
      <c r="E48">
        <v>47</v>
      </c>
      <c r="F48" s="3">
        <v>2017</v>
      </c>
      <c r="G48" s="3">
        <v>11</v>
      </c>
      <c r="H48" s="3">
        <v>4</v>
      </c>
      <c r="I48" s="3" t="s">
        <v>37</v>
      </c>
      <c r="J48" s="11">
        <v>6.6000000000000005</v>
      </c>
      <c r="K48" s="9">
        <f t="shared" si="1"/>
        <v>6.8000000000000007</v>
      </c>
      <c r="L48" s="19">
        <f t="shared" si="2"/>
        <v>4.000000000000007E-2</v>
      </c>
      <c r="M48">
        <f t="shared" si="3"/>
        <v>6.6000000000000005</v>
      </c>
      <c r="N48" s="19">
        <f t="shared" si="4"/>
        <v>-0.19860784141584648</v>
      </c>
      <c r="O48" s="9">
        <f t="shared" si="5"/>
        <v>6.616597793564039</v>
      </c>
      <c r="P48" s="19">
        <f t="shared" si="6"/>
        <v>2.7548675119443632E-4</v>
      </c>
      <c r="Q48">
        <f t="shared" si="7"/>
        <v>6.5781588145571366</v>
      </c>
      <c r="R48">
        <f t="shared" si="8"/>
        <v>-0.25935405512299159</v>
      </c>
      <c r="S48">
        <f t="shared" si="9"/>
        <v>1.0033202581540797</v>
      </c>
      <c r="T48" s="19">
        <f t="shared" si="10"/>
        <v>6.7199118344034598</v>
      </c>
      <c r="U48" s="9">
        <f t="shared" si="11"/>
        <v>1.4378848030002649E-2</v>
      </c>
    </row>
    <row r="49" spans="4:21">
      <c r="D49">
        <v>336</v>
      </c>
      <c r="E49">
        <v>48</v>
      </c>
      <c r="F49" s="3">
        <v>2017</v>
      </c>
      <c r="G49" s="3">
        <v>12</v>
      </c>
      <c r="H49" s="3">
        <v>4</v>
      </c>
      <c r="I49" s="3" t="s">
        <v>38</v>
      </c>
      <c r="J49" s="11">
        <v>6.5</v>
      </c>
      <c r="K49" s="9">
        <f t="shared" si="1"/>
        <v>6.6000000000000005</v>
      </c>
      <c r="L49" s="19">
        <f t="shared" si="2"/>
        <v>1.0000000000000106E-2</v>
      </c>
      <c r="M49">
        <f t="shared" si="3"/>
        <v>6.5</v>
      </c>
      <c r="N49" s="19">
        <f t="shared" si="4"/>
        <v>-0.10827084349268079</v>
      </c>
      <c r="O49" s="9">
        <f t="shared" si="5"/>
        <v>6.4013921585841542</v>
      </c>
      <c r="P49" s="19">
        <f t="shared" si="6"/>
        <v>9.7235063886925901E-3</v>
      </c>
      <c r="Q49">
        <f t="shared" si="7"/>
        <v>6.4769698408008987</v>
      </c>
      <c r="R49">
        <f t="shared" si="8"/>
        <v>-0.10118897375623792</v>
      </c>
      <c r="S49">
        <f t="shared" si="9"/>
        <v>1.0035556996196007</v>
      </c>
      <c r="T49" s="19">
        <f t="shared" si="10"/>
        <v>6.3350383415199891</v>
      </c>
      <c r="U49" s="9">
        <f t="shared" si="11"/>
        <v>2.7212348768475746E-2</v>
      </c>
    </row>
    <row r="50" spans="4:21">
      <c r="D50">
        <v>337</v>
      </c>
      <c r="E50">
        <v>49</v>
      </c>
      <c r="F50" s="1">
        <v>2018</v>
      </c>
      <c r="G50" s="1">
        <v>1</v>
      </c>
      <c r="H50" s="1">
        <v>1</v>
      </c>
      <c r="I50" s="1" t="s">
        <v>36</v>
      </c>
      <c r="J50" s="10">
        <v>6.6000000000000005</v>
      </c>
      <c r="K50" s="9">
        <f t="shared" si="1"/>
        <v>6.5</v>
      </c>
      <c r="L50" s="19">
        <f t="shared" si="2"/>
        <v>1.0000000000000106E-2</v>
      </c>
      <c r="M50">
        <f t="shared" si="3"/>
        <v>6.6000000000000005</v>
      </c>
      <c r="N50" s="19">
        <f t="shared" si="4"/>
        <v>8.2531048992828426E-2</v>
      </c>
      <c r="O50" s="9">
        <f t="shared" si="5"/>
        <v>6.3917291565073189</v>
      </c>
      <c r="P50" s="19">
        <f t="shared" si="6"/>
        <v>4.3376744249153096E-2</v>
      </c>
      <c r="Q50">
        <f t="shared" si="7"/>
        <v>6.6263133919657937</v>
      </c>
      <c r="R50">
        <f t="shared" si="8"/>
        <v>0.14934355116489506</v>
      </c>
      <c r="S50">
        <f t="shared" si="9"/>
        <v>0.99602895450165441</v>
      </c>
      <c r="T50" s="19">
        <f t="shared" si="10"/>
        <v>6.3408012126976718</v>
      </c>
      <c r="U50" s="9">
        <f t="shared" si="11"/>
        <v>6.7184011338997832E-2</v>
      </c>
    </row>
    <row r="51" spans="4:21">
      <c r="D51">
        <v>338</v>
      </c>
      <c r="E51">
        <v>50</v>
      </c>
      <c r="F51" s="1">
        <v>2018</v>
      </c>
      <c r="G51" s="1">
        <v>2</v>
      </c>
      <c r="H51" s="1">
        <v>1</v>
      </c>
      <c r="I51" s="1" t="s">
        <v>37</v>
      </c>
      <c r="J51" s="10">
        <v>6.8000000000000007</v>
      </c>
      <c r="K51" s="9">
        <f t="shared" si="1"/>
        <v>6.6000000000000005</v>
      </c>
      <c r="L51" s="19">
        <f t="shared" si="2"/>
        <v>4.000000000000007E-2</v>
      </c>
      <c r="M51">
        <f t="shared" si="3"/>
        <v>6.8000000000000007</v>
      </c>
      <c r="N51" s="19">
        <f t="shared" si="4"/>
        <v>0.19014715974835733</v>
      </c>
      <c r="O51" s="9">
        <f t="shared" si="5"/>
        <v>6.6825310489928293</v>
      </c>
      <c r="P51" s="19">
        <f t="shared" si="6"/>
        <v>1.3798954450725227E-2</v>
      </c>
      <c r="Q51">
        <f t="shared" si="7"/>
        <v>6.7774256823976433</v>
      </c>
      <c r="R51">
        <f t="shared" si="8"/>
        <v>0.15111229043184959</v>
      </c>
      <c r="S51">
        <f t="shared" si="9"/>
        <v>1.0033308100538805</v>
      </c>
      <c r="T51" s="19">
        <f t="shared" si="10"/>
        <v>6.798153873345365</v>
      </c>
      <c r="U51" s="9">
        <f t="shared" si="11"/>
        <v>3.4081836249563363E-6</v>
      </c>
    </row>
    <row r="52" spans="4:21">
      <c r="D52">
        <v>339</v>
      </c>
      <c r="E52">
        <v>51</v>
      </c>
      <c r="F52" s="1">
        <v>2018</v>
      </c>
      <c r="G52" s="1">
        <v>3</v>
      </c>
      <c r="H52" s="1">
        <v>1</v>
      </c>
      <c r="I52" s="1" t="s">
        <v>38</v>
      </c>
      <c r="J52" s="10">
        <v>6.8000000000000007</v>
      </c>
      <c r="K52" s="9">
        <f t="shared" si="1"/>
        <v>6.8000000000000007</v>
      </c>
      <c r="L52" s="19">
        <f t="shared" si="2"/>
        <v>0</v>
      </c>
      <c r="M52">
        <f t="shared" si="3"/>
        <v>6.8000000000000007</v>
      </c>
      <c r="N52" s="19">
        <f t="shared" si="4"/>
        <v>1.5948806669685262E-2</v>
      </c>
      <c r="O52" s="9">
        <f t="shared" si="5"/>
        <v>6.990147159748358</v>
      </c>
      <c r="P52" s="19">
        <f t="shared" si="6"/>
        <v>3.6155942360367302E-2</v>
      </c>
      <c r="Q52">
        <f t="shared" si="7"/>
        <v>6.7818194880235136</v>
      </c>
      <c r="R52">
        <f t="shared" si="8"/>
        <v>4.3938056258703284E-3</v>
      </c>
      <c r="S52">
        <f t="shared" si="9"/>
        <v>1.0026807720271225</v>
      </c>
      <c r="T52" s="19">
        <f t="shared" si="10"/>
        <v>6.9531737726638712</v>
      </c>
      <c r="U52" s="9">
        <f t="shared" si="11"/>
        <v>2.3462204632083063E-2</v>
      </c>
    </row>
    <row r="53" spans="4:21">
      <c r="D53">
        <v>340</v>
      </c>
      <c r="E53">
        <v>52</v>
      </c>
      <c r="F53" s="1">
        <v>2018</v>
      </c>
      <c r="G53" s="1">
        <v>4</v>
      </c>
      <c r="H53" s="1">
        <v>2</v>
      </c>
      <c r="I53" s="1" t="s">
        <v>36</v>
      </c>
      <c r="J53" s="10">
        <v>6.6000000000000005</v>
      </c>
      <c r="K53" s="9">
        <f t="shared" si="1"/>
        <v>6.8000000000000007</v>
      </c>
      <c r="L53" s="19">
        <f t="shared" si="2"/>
        <v>4.000000000000007E-2</v>
      </c>
      <c r="M53">
        <f t="shared" si="3"/>
        <v>6.6000000000000005</v>
      </c>
      <c r="N53" s="19">
        <f t="shared" si="4"/>
        <v>-0.18188705120454102</v>
      </c>
      <c r="O53" s="9">
        <f t="shared" si="5"/>
        <v>6.8159488066696863</v>
      </c>
      <c r="P53" s="19">
        <f t="shared" si="6"/>
        <v>4.663388710206131E-2</v>
      </c>
      <c r="Q53">
        <f t="shared" si="7"/>
        <v>6.6325075477902145</v>
      </c>
      <c r="R53">
        <f t="shared" si="8"/>
        <v>-0.14931194023329919</v>
      </c>
      <c r="S53">
        <f t="shared" si="9"/>
        <v>0.99509875449730256</v>
      </c>
      <c r="T53" s="19">
        <f t="shared" si="10"/>
        <v>6.7592649318988247</v>
      </c>
      <c r="U53" s="9">
        <f t="shared" si="11"/>
        <v>2.5365318532737102E-2</v>
      </c>
    </row>
    <row r="54" spans="4:21">
      <c r="D54">
        <v>341</v>
      </c>
      <c r="E54">
        <v>53</v>
      </c>
      <c r="F54" s="1">
        <v>2018</v>
      </c>
      <c r="G54" s="1">
        <v>5</v>
      </c>
      <c r="H54" s="1">
        <v>2</v>
      </c>
      <c r="I54" s="1" t="s">
        <v>37</v>
      </c>
      <c r="J54" s="10">
        <v>6.3</v>
      </c>
      <c r="K54" s="9">
        <f t="shared" si="1"/>
        <v>6.6000000000000005</v>
      </c>
      <c r="L54" s="19">
        <f t="shared" si="2"/>
        <v>9.0000000000000427E-2</v>
      </c>
      <c r="M54">
        <f t="shared" si="3"/>
        <v>6.3</v>
      </c>
      <c r="N54" s="19">
        <f t="shared" si="4"/>
        <v>-0.29009314371028194</v>
      </c>
      <c r="O54" s="9">
        <f t="shared" si="5"/>
        <v>6.4181129487954598</v>
      </c>
      <c r="P54" s="19">
        <f t="shared" si="6"/>
        <v>1.395066867315895E-2</v>
      </c>
      <c r="Q54">
        <f t="shared" si="7"/>
        <v>6.2869923143227258</v>
      </c>
      <c r="R54">
        <f t="shared" si="8"/>
        <v>-0.34551523346748869</v>
      </c>
      <c r="S54">
        <f t="shared" si="9"/>
        <v>1.0020689838681114</v>
      </c>
      <c r="T54" s="19">
        <f t="shared" si="10"/>
        <v>6.5047899006678396</v>
      </c>
      <c r="U54" s="9">
        <f t="shared" si="11"/>
        <v>4.1938903415543675E-2</v>
      </c>
    </row>
    <row r="55" spans="4:21">
      <c r="D55">
        <v>342</v>
      </c>
      <c r="E55">
        <v>54</v>
      </c>
      <c r="F55" s="1">
        <v>2018</v>
      </c>
      <c r="G55" s="1">
        <v>6</v>
      </c>
      <c r="H55" s="1">
        <v>2</v>
      </c>
      <c r="I55" s="1" t="s">
        <v>38</v>
      </c>
      <c r="J55" s="10">
        <v>6.1</v>
      </c>
      <c r="K55" s="9">
        <f t="shared" si="1"/>
        <v>6.3</v>
      </c>
      <c r="L55" s="19">
        <f t="shared" si="2"/>
        <v>4.000000000000007E-2</v>
      </c>
      <c r="M55">
        <f t="shared" si="3"/>
        <v>6.1</v>
      </c>
      <c r="N55" s="19">
        <f t="shared" si="4"/>
        <v>-0.20755666365567133</v>
      </c>
      <c r="O55" s="9">
        <f t="shared" si="5"/>
        <v>6.0099068562897182</v>
      </c>
      <c r="P55" s="19">
        <f t="shared" si="6"/>
        <v>8.1167745436014228E-3</v>
      </c>
      <c r="Q55">
        <f t="shared" si="7"/>
        <v>6.0781819694934347</v>
      </c>
      <c r="R55">
        <f t="shared" si="8"/>
        <v>-0.20881034482929106</v>
      </c>
      <c r="S55">
        <f t="shared" si="9"/>
        <v>1.0035895652048705</v>
      </c>
      <c r="T55" s="19">
        <f t="shared" si="10"/>
        <v>5.9574048264133834</v>
      </c>
      <c r="U55" s="9">
        <f t="shared" si="11"/>
        <v>2.0333383530197213E-2</v>
      </c>
    </row>
    <row r="56" spans="4:21">
      <c r="D56">
        <v>343</v>
      </c>
      <c r="E56">
        <v>55</v>
      </c>
      <c r="F56" s="1">
        <v>2018</v>
      </c>
      <c r="G56" s="1">
        <v>7</v>
      </c>
      <c r="H56" s="1">
        <v>3</v>
      </c>
      <c r="I56" s="1" t="s">
        <v>36</v>
      </c>
      <c r="J56" s="10">
        <v>5.8</v>
      </c>
      <c r="K56" s="9">
        <f t="shared" si="1"/>
        <v>6.1</v>
      </c>
      <c r="L56" s="19">
        <f t="shared" si="2"/>
        <v>8.99999999999999E-2</v>
      </c>
      <c r="M56">
        <f t="shared" si="3"/>
        <v>5.8</v>
      </c>
      <c r="N56" s="19">
        <f t="shared" si="4"/>
        <v>-0.29224621129651596</v>
      </c>
      <c r="O56" s="9">
        <f t="shared" si="5"/>
        <v>5.8924433363443285</v>
      </c>
      <c r="P56" s="19">
        <f t="shared" si="6"/>
        <v>8.5457704344706776E-3</v>
      </c>
      <c r="Q56">
        <f t="shared" si="7"/>
        <v>5.8301479073769915</v>
      </c>
      <c r="R56">
        <f t="shared" si="8"/>
        <v>-0.24803406211644319</v>
      </c>
      <c r="S56">
        <f t="shared" si="9"/>
        <v>0.99482896354330141</v>
      </c>
      <c r="T56" s="19">
        <f t="shared" si="10"/>
        <v>5.8406043933850986</v>
      </c>
      <c r="U56" s="9">
        <f t="shared" si="11"/>
        <v>1.6487167621718553E-3</v>
      </c>
    </row>
    <row r="57" spans="4:21">
      <c r="D57">
        <v>344</v>
      </c>
      <c r="E57">
        <v>56</v>
      </c>
      <c r="F57" s="1">
        <v>2018</v>
      </c>
      <c r="G57" s="1">
        <v>8</v>
      </c>
      <c r="H57" s="1">
        <v>3</v>
      </c>
      <c r="I57" s="1" t="s">
        <v>37</v>
      </c>
      <c r="J57" s="10">
        <v>5.8</v>
      </c>
      <c r="K57" s="9">
        <f t="shared" si="1"/>
        <v>5.8</v>
      </c>
      <c r="L57" s="19">
        <f t="shared" si="2"/>
        <v>0</v>
      </c>
      <c r="M57">
        <f t="shared" si="3"/>
        <v>5.8</v>
      </c>
      <c r="N57" s="19">
        <f t="shared" si="4"/>
        <v>-2.4512479334871551E-2</v>
      </c>
      <c r="O57" s="9">
        <f t="shared" si="5"/>
        <v>5.507753788703484</v>
      </c>
      <c r="P57" s="19">
        <f t="shared" si="6"/>
        <v>8.540784801716779E-2</v>
      </c>
      <c r="Q57">
        <f t="shared" si="7"/>
        <v>5.7800481567539332</v>
      </c>
      <c r="R57">
        <f t="shared" si="8"/>
        <v>-5.009975062305827E-2</v>
      </c>
      <c r="S57">
        <f t="shared" si="9"/>
        <v>1.0034518472346554</v>
      </c>
      <c r="T57" s="19">
        <f t="shared" si="10"/>
        <v>5.5936631487563533</v>
      </c>
      <c r="U57" s="9">
        <f t="shared" si="11"/>
        <v>4.257489618114272E-2</v>
      </c>
    </row>
    <row r="58" spans="4:21">
      <c r="D58">
        <v>345</v>
      </c>
      <c r="E58">
        <v>57</v>
      </c>
      <c r="F58" s="1">
        <v>2018</v>
      </c>
      <c r="G58" s="1">
        <v>9</v>
      </c>
      <c r="H58" s="1">
        <v>3</v>
      </c>
      <c r="I58" s="1" t="s">
        <v>38</v>
      </c>
      <c r="J58" s="10">
        <v>5.8</v>
      </c>
      <c r="K58" s="9">
        <f t="shared" si="1"/>
        <v>5.8</v>
      </c>
      <c r="L58" s="19">
        <f t="shared" si="2"/>
        <v>0</v>
      </c>
      <c r="M58">
        <f t="shared" si="3"/>
        <v>5.8</v>
      </c>
      <c r="N58" s="19">
        <f t="shared" si="4"/>
        <v>-2.0560117459752884E-3</v>
      </c>
      <c r="O58" s="9">
        <f t="shared" si="5"/>
        <v>5.7754875206651279</v>
      </c>
      <c r="P58" s="19">
        <f t="shared" si="6"/>
        <v>6.0086164314252118E-4</v>
      </c>
      <c r="Q58">
        <f t="shared" si="7"/>
        <v>5.7773449634018483</v>
      </c>
      <c r="R58">
        <f t="shared" si="8"/>
        <v>-2.7031933520849094E-3</v>
      </c>
      <c r="S58">
        <f t="shared" si="9"/>
        <v>1.0039213577762218</v>
      </c>
      <c r="T58" s="19">
        <f t="shared" si="10"/>
        <v>5.7505164295552254</v>
      </c>
      <c r="U58" s="9">
        <f t="shared" si="11"/>
        <v>2.4486237439629577E-3</v>
      </c>
    </row>
    <row r="59" spans="4:21">
      <c r="D59">
        <v>346</v>
      </c>
      <c r="E59">
        <v>58</v>
      </c>
      <c r="F59" s="1">
        <v>2018</v>
      </c>
      <c r="G59" s="1">
        <v>10</v>
      </c>
      <c r="H59" s="1">
        <v>4</v>
      </c>
      <c r="I59" s="1" t="s">
        <v>36</v>
      </c>
      <c r="J59" s="10">
        <v>5.7</v>
      </c>
      <c r="K59" s="9">
        <f t="shared" si="1"/>
        <v>5.8</v>
      </c>
      <c r="L59" s="19">
        <f t="shared" si="2"/>
        <v>9.9999999999999291E-3</v>
      </c>
      <c r="M59">
        <f t="shared" si="3"/>
        <v>5.7</v>
      </c>
      <c r="N59" s="19">
        <f t="shared" si="4"/>
        <v>-9.178483793716026E-2</v>
      </c>
      <c r="O59" s="9">
        <f t="shared" si="5"/>
        <v>5.7979439882540245</v>
      </c>
      <c r="P59" s="19">
        <f t="shared" si="6"/>
        <v>9.593024835104446E-3</v>
      </c>
      <c r="Q59">
        <f t="shared" si="7"/>
        <v>5.7313718416969452</v>
      </c>
      <c r="R59">
        <f t="shared" si="8"/>
        <v>-4.5973121704903086E-2</v>
      </c>
      <c r="S59">
        <f t="shared" si="9"/>
        <v>0.9945262944782769</v>
      </c>
      <c r="T59" s="19">
        <f t="shared" si="10"/>
        <v>5.7447808869324613</v>
      </c>
      <c r="U59" s="9">
        <f t="shared" si="11"/>
        <v>2.0053278344578629E-3</v>
      </c>
    </row>
    <row r="60" spans="4:21">
      <c r="D60">
        <v>347</v>
      </c>
      <c r="E60">
        <v>59</v>
      </c>
      <c r="F60" s="1">
        <v>2018</v>
      </c>
      <c r="G60" s="1">
        <v>11</v>
      </c>
      <c r="H60" s="1">
        <v>4</v>
      </c>
      <c r="I60" s="1" t="s">
        <v>37</v>
      </c>
      <c r="J60" s="10">
        <v>5.7</v>
      </c>
      <c r="K60" s="9">
        <f t="shared" si="1"/>
        <v>5.7</v>
      </c>
      <c r="L60" s="19">
        <f t="shared" si="2"/>
        <v>0</v>
      </c>
      <c r="M60">
        <f t="shared" si="3"/>
        <v>5.7</v>
      </c>
      <c r="N60" s="19">
        <f t="shared" si="4"/>
        <v>-7.6985564097063336E-3</v>
      </c>
      <c r="O60" s="9">
        <f t="shared" si="5"/>
        <v>5.60821516206284</v>
      </c>
      <c r="P60" s="19">
        <f t="shared" si="6"/>
        <v>8.4244564751507611E-3</v>
      </c>
      <c r="Q60">
        <f t="shared" si="7"/>
        <v>5.6805860969446513</v>
      </c>
      <c r="R60">
        <f t="shared" si="8"/>
        <v>-5.0785744752293915E-2</v>
      </c>
      <c r="S60">
        <f t="shared" si="9"/>
        <v>1.0034175880312404</v>
      </c>
      <c r="T60" s="19">
        <f t="shared" si="10"/>
        <v>5.7050238478415602</v>
      </c>
      <c r="U60" s="9">
        <f t="shared" si="11"/>
        <v>2.5239047135147771E-5</v>
      </c>
    </row>
    <row r="61" spans="4:21">
      <c r="D61">
        <v>348</v>
      </c>
      <c r="E61">
        <v>60</v>
      </c>
      <c r="F61" s="1">
        <v>2018</v>
      </c>
      <c r="G61" s="1">
        <v>12</v>
      </c>
      <c r="H61" s="1">
        <v>4</v>
      </c>
      <c r="I61" s="1" t="s">
        <v>38</v>
      </c>
      <c r="J61" s="10">
        <v>5.7</v>
      </c>
      <c r="K61" s="9">
        <f t="shared" si="1"/>
        <v>5.7</v>
      </c>
      <c r="L61" s="19">
        <f t="shared" si="2"/>
        <v>0</v>
      </c>
      <c r="M61">
        <f t="shared" si="3"/>
        <v>5.7</v>
      </c>
      <c r="N61" s="19">
        <f t="shared" si="4"/>
        <v>-6.4572506881812718E-4</v>
      </c>
      <c r="O61" s="9">
        <f t="shared" si="5"/>
        <v>5.6923014435902939</v>
      </c>
      <c r="P61" s="19">
        <f t="shared" si="6"/>
        <v>5.9267770793429829E-5</v>
      </c>
      <c r="Q61">
        <f t="shared" si="7"/>
        <v>5.6758786670712489</v>
      </c>
      <c r="R61">
        <f t="shared" si="8"/>
        <v>-4.7074298734024467E-3</v>
      </c>
      <c r="S61">
        <f t="shared" si="9"/>
        <v>1.0042497971404307</v>
      </c>
      <c r="T61" s="19">
        <f t="shared" si="10"/>
        <v>5.6518768135820032</v>
      </c>
      <c r="U61" s="9">
        <f t="shared" si="11"/>
        <v>2.3158410710212864E-3</v>
      </c>
    </row>
    <row r="62" spans="4:21">
      <c r="D62">
        <v>349</v>
      </c>
      <c r="E62">
        <v>61</v>
      </c>
      <c r="F62" s="3">
        <v>2019</v>
      </c>
      <c r="G62" s="3">
        <v>1</v>
      </c>
      <c r="H62" s="3">
        <v>1</v>
      </c>
      <c r="I62" s="3" t="s">
        <v>36</v>
      </c>
      <c r="J62" s="11">
        <v>5.8</v>
      </c>
      <c r="K62" s="9">
        <f t="shared" si="1"/>
        <v>5.7</v>
      </c>
      <c r="L62" s="19">
        <f t="shared" si="2"/>
        <v>9.9999999999999291E-3</v>
      </c>
      <c r="M62">
        <f t="shared" si="3"/>
        <v>5.8</v>
      </c>
      <c r="N62" s="19">
        <f t="shared" si="4"/>
        <v>9.1558226726198344E-2</v>
      </c>
      <c r="O62" s="9">
        <f t="shared" si="5"/>
        <v>5.6993542749311823</v>
      </c>
      <c r="P62" s="19">
        <f t="shared" si="6"/>
        <v>1.0129561974628006E-2</v>
      </c>
      <c r="Q62">
        <f t="shared" si="7"/>
        <v>5.8256950999384562</v>
      </c>
      <c r="R62">
        <f t="shared" si="8"/>
        <v>0.14981643286720736</v>
      </c>
      <c r="S62">
        <f t="shared" si="9"/>
        <v>0.99558935036975627</v>
      </c>
      <c r="T62" s="19">
        <f t="shared" si="10"/>
        <v>5.6401289158821593</v>
      </c>
      <c r="U62" s="9">
        <f t="shared" si="11"/>
        <v>2.5558763537013654E-2</v>
      </c>
    </row>
    <row r="63" spans="4:21">
      <c r="D63">
        <v>350</v>
      </c>
      <c r="E63">
        <v>62</v>
      </c>
      <c r="F63" s="3">
        <v>2019</v>
      </c>
      <c r="G63" s="3">
        <v>2</v>
      </c>
      <c r="H63" s="3">
        <v>1</v>
      </c>
      <c r="I63" s="3" t="s">
        <v>37</v>
      </c>
      <c r="J63" s="11">
        <v>6.1</v>
      </c>
      <c r="K63" s="9">
        <f t="shared" si="1"/>
        <v>5.8</v>
      </c>
      <c r="L63" s="19">
        <f t="shared" si="2"/>
        <v>8.99999999999999E-2</v>
      </c>
      <c r="M63">
        <f t="shared" si="3"/>
        <v>6.1</v>
      </c>
      <c r="N63" s="19">
        <f t="shared" si="4"/>
        <v>0.28251671206538209</v>
      </c>
      <c r="O63" s="9">
        <f t="shared" si="5"/>
        <v>5.8915582267261986</v>
      </c>
      <c r="P63" s="19">
        <f t="shared" si="6"/>
        <v>4.3447972845526699E-2</v>
      </c>
      <c r="Q63">
        <f t="shared" si="7"/>
        <v>6.075206145364902</v>
      </c>
      <c r="R63">
        <f t="shared" si="8"/>
        <v>0.24951104542644575</v>
      </c>
      <c r="S63">
        <f t="shared" si="9"/>
        <v>1.0040811544566293</v>
      </c>
      <c r="T63" s="19">
        <f t="shared" si="10"/>
        <v>5.9959333695007189</v>
      </c>
      <c r="U63" s="9">
        <f t="shared" si="11"/>
        <v>1.0829863583473836E-2</v>
      </c>
    </row>
    <row r="64" spans="4:21">
      <c r="D64">
        <v>351</v>
      </c>
      <c r="E64">
        <v>63</v>
      </c>
      <c r="F64" s="3">
        <v>2019</v>
      </c>
      <c r="G64" s="3">
        <v>3</v>
      </c>
      <c r="H64" s="3">
        <v>1</v>
      </c>
      <c r="I64" s="3" t="s">
        <v>38</v>
      </c>
      <c r="J64" s="11">
        <v>6.1</v>
      </c>
      <c r="K64" s="9">
        <f t="shared" si="1"/>
        <v>6.1</v>
      </c>
      <c r="L64" s="19">
        <f t="shared" si="2"/>
        <v>0</v>
      </c>
      <c r="M64">
        <f t="shared" si="3"/>
        <v>6.1</v>
      </c>
      <c r="N64" s="19">
        <f t="shared" si="4"/>
        <v>2.3696406654976854E-2</v>
      </c>
      <c r="O64" s="9">
        <f t="shared" si="5"/>
        <v>6.3825167120653816</v>
      </c>
      <c r="P64" s="19">
        <f t="shared" si="6"/>
        <v>7.9815692596233945E-2</v>
      </c>
      <c r="Q64">
        <f t="shared" si="7"/>
        <v>6.0838909485097279</v>
      </c>
      <c r="R64">
        <f t="shared" si="8"/>
        <v>8.6848031448258922E-3</v>
      </c>
      <c r="S64">
        <f t="shared" si="9"/>
        <v>1.0026478205521119</v>
      </c>
      <c r="T64" s="19">
        <f t="shared" si="10"/>
        <v>6.3515959558228055</v>
      </c>
      <c r="U64" s="9">
        <f t="shared" si="11"/>
        <v>6.3300524986391257E-2</v>
      </c>
    </row>
    <row r="65" spans="4:21">
      <c r="D65">
        <v>352</v>
      </c>
      <c r="E65">
        <v>64</v>
      </c>
      <c r="F65" s="3">
        <v>2019</v>
      </c>
      <c r="G65" s="3">
        <v>4</v>
      </c>
      <c r="H65" s="3">
        <v>2</v>
      </c>
      <c r="I65" s="3" t="s">
        <v>36</v>
      </c>
      <c r="J65" s="11">
        <v>5.9</v>
      </c>
      <c r="K65" s="9">
        <f t="shared" si="1"/>
        <v>6.1</v>
      </c>
      <c r="L65" s="19">
        <f t="shared" si="2"/>
        <v>3.9999999999999716E-2</v>
      </c>
      <c r="M65">
        <f t="shared" si="3"/>
        <v>5.9</v>
      </c>
      <c r="N65" s="19">
        <f t="shared" si="4"/>
        <v>-0.18123721255071487</v>
      </c>
      <c r="O65" s="9">
        <f t="shared" si="5"/>
        <v>6.1236964066549762</v>
      </c>
      <c r="P65" s="19">
        <f t="shared" si="6"/>
        <v>5.0040082350348306E-2</v>
      </c>
      <c r="Q65">
        <f t="shared" si="7"/>
        <v>5.932585531449492</v>
      </c>
      <c r="R65">
        <f t="shared" si="8"/>
        <v>-0.15130541706023592</v>
      </c>
      <c r="S65">
        <f t="shared" si="9"/>
        <v>0.99450736423828179</v>
      </c>
      <c r="T65" s="19">
        <f t="shared" si="10"/>
        <v>6.0657035346682866</v>
      </c>
      <c r="U65" s="9">
        <f t="shared" si="11"/>
        <v>2.7457661401563943E-2</v>
      </c>
    </row>
    <row r="66" spans="4:21">
      <c r="D66">
        <v>353</v>
      </c>
      <c r="E66">
        <v>65</v>
      </c>
      <c r="F66" s="3">
        <v>2019</v>
      </c>
      <c r="G66" s="3">
        <v>5</v>
      </c>
      <c r="H66" s="3">
        <v>2</v>
      </c>
      <c r="I66" s="3" t="s">
        <v>37</v>
      </c>
      <c r="J66" s="11">
        <v>5.6</v>
      </c>
      <c r="K66" s="9">
        <f t="shared" si="1"/>
        <v>5.9</v>
      </c>
      <c r="L66" s="19">
        <f t="shared" si="2"/>
        <v>9.0000000000000427E-2</v>
      </c>
      <c r="M66">
        <f t="shared" si="3"/>
        <v>5.6</v>
      </c>
      <c r="N66" s="19">
        <f t="shared" si="4"/>
        <v>-0.29003863776304528</v>
      </c>
      <c r="O66" s="9">
        <f t="shared" si="5"/>
        <v>5.7187627874492852</v>
      </c>
      <c r="P66" s="19">
        <f t="shared" si="6"/>
        <v>1.4104599682724187E-2</v>
      </c>
      <c r="Q66">
        <f t="shared" si="7"/>
        <v>5.5851425359362334</v>
      </c>
      <c r="R66">
        <f t="shared" si="8"/>
        <v>-0.34744299551325852</v>
      </c>
      <c r="S66">
        <f t="shared" si="9"/>
        <v>1.0026601763461129</v>
      </c>
      <c r="T66" s="19">
        <f t="shared" si="10"/>
        <v>5.8048744114931177</v>
      </c>
      <c r="U66" s="9">
        <f t="shared" si="11"/>
        <v>4.1973524484651449E-2</v>
      </c>
    </row>
    <row r="67" spans="4:21">
      <c r="D67">
        <v>354</v>
      </c>
      <c r="E67">
        <v>66</v>
      </c>
      <c r="F67" s="3">
        <v>2019</v>
      </c>
      <c r="G67" s="3">
        <v>6</v>
      </c>
      <c r="H67" s="3">
        <v>2</v>
      </c>
      <c r="I67" s="3" t="s">
        <v>38</v>
      </c>
      <c r="J67" s="11">
        <v>5.4</v>
      </c>
      <c r="K67" s="9">
        <f t="shared" si="1"/>
        <v>5.6</v>
      </c>
      <c r="L67" s="19">
        <f t="shared" si="2"/>
        <v>3.9999999999999716E-2</v>
      </c>
      <c r="M67">
        <f t="shared" si="3"/>
        <v>5.4</v>
      </c>
      <c r="N67" s="19">
        <f t="shared" si="4"/>
        <v>-0.20755209190810409</v>
      </c>
      <c r="O67" s="9">
        <f t="shared" si="5"/>
        <v>5.3099613622369546</v>
      </c>
      <c r="P67" s="19">
        <f t="shared" si="6"/>
        <v>8.106956290224971E-3</v>
      </c>
      <c r="Q67">
        <f t="shared" si="7"/>
        <v>5.3800047982559454</v>
      </c>
      <c r="R67">
        <f t="shared" si="8"/>
        <v>-0.20513773768028809</v>
      </c>
      <c r="S67">
        <f t="shared" si="9"/>
        <v>1.0037165769351242</v>
      </c>
      <c r="T67" s="19">
        <f t="shared" si="10"/>
        <v>5.251568028911894</v>
      </c>
      <c r="U67" s="9">
        <f t="shared" si="11"/>
        <v>2.203205004110044E-2</v>
      </c>
    </row>
    <row r="68" spans="4:21">
      <c r="D68">
        <v>355</v>
      </c>
      <c r="E68">
        <v>67</v>
      </c>
      <c r="F68" s="3">
        <v>2019</v>
      </c>
      <c r="G68" s="3">
        <v>7</v>
      </c>
      <c r="H68" s="3">
        <v>3</v>
      </c>
      <c r="I68" s="3" t="s">
        <v>36</v>
      </c>
      <c r="J68" s="11">
        <v>5.3</v>
      </c>
      <c r="K68" s="9">
        <f t="shared" ref="K68:K83" si="12">$B$2*J67+(1-$B$2)*K67</f>
        <v>5.4</v>
      </c>
      <c r="L68" s="19">
        <f t="shared" ref="L68:L82" si="13">(J68-K68)^2</f>
        <v>1.0000000000000106E-2</v>
      </c>
      <c r="M68">
        <f t="shared" ref="M68:M82" si="14">$B$7*J68 + (1-$B$7)*(M67+N67)</f>
        <v>5.3</v>
      </c>
      <c r="N68" s="19">
        <f t="shared" ref="N68:N82" si="15">N67+$B$7*$B$8*(J68-O68)</f>
        <v>-0.10902105255231138</v>
      </c>
      <c r="O68" s="9">
        <f t="shared" ref="O68:O83" si="16">M67+N67</f>
        <v>5.1924479080918964</v>
      </c>
      <c r="P68" s="19">
        <f t="shared" ref="P68:P82" si="17">(J68-O68)^2</f>
        <v>1.156745247380913E-2</v>
      </c>
      <c r="Q68">
        <f t="shared" si="7"/>
        <v>5.3232904647525618</v>
      </c>
      <c r="R68">
        <f t="shared" si="8"/>
        <v>-5.6714333503383507E-2</v>
      </c>
      <c r="S68">
        <f t="shared" si="9"/>
        <v>0.99562479919012936</v>
      </c>
      <c r="T68" s="19">
        <f t="shared" si="10"/>
        <v>5.1464434006966018</v>
      </c>
      <c r="U68" s="9">
        <f t="shared" si="11"/>
        <v>2.3579629189624345E-2</v>
      </c>
    </row>
    <row r="69" spans="4:21">
      <c r="D69">
        <v>356</v>
      </c>
      <c r="E69">
        <v>68</v>
      </c>
      <c r="F69" s="3">
        <v>2019</v>
      </c>
      <c r="G69" s="3">
        <v>8</v>
      </c>
      <c r="H69" s="3">
        <v>3</v>
      </c>
      <c r="I69" s="3" t="s">
        <v>37</v>
      </c>
      <c r="J69" s="11">
        <v>5.2</v>
      </c>
      <c r="K69" s="9">
        <f t="shared" si="12"/>
        <v>5.3</v>
      </c>
      <c r="L69" s="19">
        <f t="shared" si="13"/>
        <v>9.9999999999999291E-3</v>
      </c>
      <c r="M69">
        <f t="shared" si="14"/>
        <v>5.2</v>
      </c>
      <c r="N69" s="19">
        <f t="shared" si="15"/>
        <v>-0.10075665091871086</v>
      </c>
      <c r="O69" s="9">
        <f t="shared" si="16"/>
        <v>5.1909789474476886</v>
      </c>
      <c r="P69" s="19">
        <f t="shared" si="17"/>
        <v>8.1379389151566895E-5</v>
      </c>
      <c r="Q69">
        <f t="shared" si="7"/>
        <v>5.1893172239750154</v>
      </c>
      <c r="R69">
        <f t="shared" si="8"/>
        <v>-0.13397324077754647</v>
      </c>
      <c r="S69">
        <f t="shared" si="9"/>
        <v>1.0020586091703221</v>
      </c>
      <c r="T69" s="19">
        <f t="shared" si="10"/>
        <v>5.2805861524985307</v>
      </c>
      <c r="U69" s="9">
        <f t="shared" si="11"/>
        <v>6.4941279745164161E-3</v>
      </c>
    </row>
    <row r="70" spans="4:21">
      <c r="D70">
        <v>357</v>
      </c>
      <c r="E70">
        <v>69</v>
      </c>
      <c r="F70" s="3">
        <v>2019</v>
      </c>
      <c r="G70" s="3">
        <v>9</v>
      </c>
      <c r="H70" s="3">
        <v>3</v>
      </c>
      <c r="I70" s="3" t="s">
        <v>38</v>
      </c>
      <c r="J70" s="11">
        <v>5.2</v>
      </c>
      <c r="K70" s="9">
        <f t="shared" si="12"/>
        <v>5.2</v>
      </c>
      <c r="L70" s="19">
        <f t="shared" si="13"/>
        <v>0</v>
      </c>
      <c r="M70">
        <f t="shared" si="14"/>
        <v>5.2</v>
      </c>
      <c r="N70" s="19">
        <f t="shared" si="15"/>
        <v>-8.4510773040953474E-3</v>
      </c>
      <c r="O70" s="9">
        <f t="shared" si="16"/>
        <v>5.0992433490812896</v>
      </c>
      <c r="P70" s="19">
        <f t="shared" si="17"/>
        <v>1.0151902704354896E-2</v>
      </c>
      <c r="Q70">
        <f t="shared" ref="Q70:Q82" si="18">$B$14*(J70/S67)+(1-$B$14)*(Q69+R69)</f>
        <v>5.1758875992193385</v>
      </c>
      <c r="R70">
        <f t="shared" ref="R70:R82" si="19">$B$15*(Q70-Q69)+(1-$B$15)*R69</f>
        <v>-1.3429624755676883E-2</v>
      </c>
      <c r="S70">
        <f t="shared" ref="S70:S82" si="20">$B$16*(J70/Q70)+(1-$B$16)*S67</f>
        <v>1.004658602088712</v>
      </c>
      <c r="T70" s="19">
        <f t="shared" si="10"/>
        <v>5.0741325580445391</v>
      </c>
      <c r="U70" s="9">
        <f t="shared" si="11"/>
        <v>1.5842612944411361E-2</v>
      </c>
    </row>
    <row r="71" spans="4:21">
      <c r="D71">
        <v>358</v>
      </c>
      <c r="E71">
        <v>70</v>
      </c>
      <c r="F71" s="3">
        <v>2019</v>
      </c>
      <c r="G71" s="3">
        <v>10</v>
      </c>
      <c r="H71" s="3">
        <v>4</v>
      </c>
      <c r="I71" s="3" t="s">
        <v>36</v>
      </c>
      <c r="J71" s="11">
        <v>5.0999999999999996</v>
      </c>
      <c r="K71" s="9">
        <f t="shared" si="12"/>
        <v>5.2</v>
      </c>
      <c r="L71" s="19">
        <f t="shared" si="13"/>
        <v>1.0000000000000106E-2</v>
      </c>
      <c r="M71">
        <f t="shared" si="14"/>
        <v>5.0999999999999996</v>
      </c>
      <c r="N71" s="19">
        <f t="shared" si="15"/>
        <v>-9.2321231246224295E-2</v>
      </c>
      <c r="O71" s="9">
        <f t="shared" si="16"/>
        <v>5.1915489226959046</v>
      </c>
      <c r="P71" s="19">
        <f t="shared" si="17"/>
        <v>8.381205246780786E-3</v>
      </c>
      <c r="Q71">
        <f t="shared" si="18"/>
        <v>5.1239628848838814</v>
      </c>
      <c r="R71">
        <f t="shared" si="19"/>
        <v>-5.1924714335457089E-2</v>
      </c>
      <c r="S71">
        <f t="shared" si="20"/>
        <v>0.99532336876315508</v>
      </c>
      <c r="T71" s="19">
        <f t="shared" ref="T71:T83" si="21">(Q70+R70)*S68</f>
        <v>5.1398711841528648</v>
      </c>
      <c r="U71" s="9">
        <f t="shared" ref="U71:U82" si="22">(J71-T71)^2</f>
        <v>1.5897113257516866E-3</v>
      </c>
    </row>
    <row r="72" spans="4:21">
      <c r="D72">
        <v>359</v>
      </c>
      <c r="E72">
        <v>71</v>
      </c>
      <c r="F72" s="3">
        <v>2019</v>
      </c>
      <c r="G72" s="3">
        <v>11</v>
      </c>
      <c r="H72" s="3">
        <v>4</v>
      </c>
      <c r="I72" s="3" t="s">
        <v>37</v>
      </c>
      <c r="J72" s="11">
        <v>5</v>
      </c>
      <c r="K72" s="9">
        <f t="shared" si="12"/>
        <v>5.0999999999999996</v>
      </c>
      <c r="L72" s="19">
        <f t="shared" si="13"/>
        <v>9.9999999999999291E-3</v>
      </c>
      <c r="M72">
        <f t="shared" si="14"/>
        <v>5</v>
      </c>
      <c r="N72" s="19">
        <f t="shared" si="15"/>
        <v>-9.9355934643056032E-2</v>
      </c>
      <c r="O72" s="9">
        <f t="shared" si="16"/>
        <v>5.0076787687537756</v>
      </c>
      <c r="P72" s="19">
        <f t="shared" si="17"/>
        <v>5.8963489573960478E-5</v>
      </c>
      <c r="Q72">
        <f t="shared" si="18"/>
        <v>4.9929166035189843</v>
      </c>
      <c r="R72">
        <f t="shared" si="19"/>
        <v>-0.13104628136489715</v>
      </c>
      <c r="S72">
        <f t="shared" si="20"/>
        <v>1.0014186891237125</v>
      </c>
      <c r="T72" s="19">
        <f t="shared" si="21"/>
        <v>5.0824795148385391</v>
      </c>
      <c r="U72" s="9">
        <f t="shared" si="22"/>
        <v>6.8028703680007921E-3</v>
      </c>
    </row>
    <row r="73" spans="4:21">
      <c r="D73">
        <v>360</v>
      </c>
      <c r="E73">
        <v>72</v>
      </c>
      <c r="F73" s="3">
        <v>2019</v>
      </c>
      <c r="G73" s="3">
        <v>12</v>
      </c>
      <c r="H73" s="3">
        <v>4</v>
      </c>
      <c r="I73" s="3" t="s">
        <v>38</v>
      </c>
      <c r="J73" s="11">
        <v>5.0999999999999996</v>
      </c>
      <c r="K73" s="9">
        <f t="shared" si="12"/>
        <v>5</v>
      </c>
      <c r="L73" s="19">
        <f t="shared" si="13"/>
        <v>9.9999999999999291E-3</v>
      </c>
      <c r="M73">
        <f t="shared" si="14"/>
        <v>5.0999999999999996</v>
      </c>
      <c r="N73" s="19">
        <f t="shared" si="15"/>
        <v>8.3278796989214698E-2</v>
      </c>
      <c r="O73" s="9">
        <f t="shared" si="16"/>
        <v>4.9006440653569436</v>
      </c>
      <c r="P73" s="19">
        <f t="shared" si="17"/>
        <v>3.9742788677406417E-2</v>
      </c>
      <c r="Q73">
        <f t="shared" si="18"/>
        <v>5.068042797606636</v>
      </c>
      <c r="R73">
        <f t="shared" si="19"/>
        <v>7.5126194087651754E-2</v>
      </c>
      <c r="S73">
        <f t="shared" si="20"/>
        <v>1.0063056299383375</v>
      </c>
      <c r="T73" s="19">
        <f t="shared" si="21"/>
        <v>4.8845198413919215</v>
      </c>
      <c r="U73" s="9">
        <f t="shared" si="22"/>
        <v>4.6431698753762504E-2</v>
      </c>
    </row>
    <row r="74" spans="4:21">
      <c r="D74">
        <v>361</v>
      </c>
      <c r="E74">
        <v>73</v>
      </c>
      <c r="F74" s="1">
        <v>2020</v>
      </c>
      <c r="G74" s="1">
        <v>1</v>
      </c>
      <c r="H74" s="1">
        <v>1</v>
      </c>
      <c r="I74" s="1" t="s">
        <v>36</v>
      </c>
      <c r="J74" s="10">
        <v>5.2</v>
      </c>
      <c r="K74" s="9">
        <f t="shared" si="12"/>
        <v>5.0999999999999996</v>
      </c>
      <c r="L74" s="19">
        <f t="shared" si="13"/>
        <v>1.0000000000000106E-2</v>
      </c>
      <c r="M74">
        <f t="shared" si="14"/>
        <v>5.2</v>
      </c>
      <c r="N74" s="19">
        <f t="shared" si="15"/>
        <v>9.859749030983965E-2</v>
      </c>
      <c r="O74" s="9">
        <f t="shared" si="16"/>
        <v>5.1832787969892147</v>
      </c>
      <c r="P74" s="19">
        <f t="shared" si="17"/>
        <v>2.795986301279021E-4</v>
      </c>
      <c r="Q74">
        <f t="shared" si="18"/>
        <v>5.2212847737479544</v>
      </c>
      <c r="R74">
        <f t="shared" si="19"/>
        <v>0.1532419761413184</v>
      </c>
      <c r="S74">
        <f t="shared" si="20"/>
        <v>0.99592346047567226</v>
      </c>
      <c r="T74" s="19">
        <f t="shared" si="21"/>
        <v>5.1191162869313578</v>
      </c>
      <c r="U74" s="9">
        <f t="shared" si="22"/>
        <v>6.5421750397704724E-3</v>
      </c>
    </row>
    <row r="75" spans="4:21">
      <c r="D75">
        <v>362</v>
      </c>
      <c r="E75">
        <v>74</v>
      </c>
      <c r="F75" s="1">
        <v>2020</v>
      </c>
      <c r="G75" s="1">
        <v>2</v>
      </c>
      <c r="H75" s="1">
        <v>1</v>
      </c>
      <c r="I75" s="1" t="s">
        <v>37</v>
      </c>
      <c r="J75" s="10">
        <v>5.5</v>
      </c>
      <c r="K75" s="9">
        <f t="shared" si="12"/>
        <v>5.2</v>
      </c>
      <c r="L75" s="19">
        <f t="shared" si="13"/>
        <v>8.99999999999999E-2</v>
      </c>
      <c r="M75">
        <f t="shared" si="14"/>
        <v>5.5</v>
      </c>
      <c r="N75" s="19">
        <f t="shared" si="15"/>
        <v>0.28310713820764521</v>
      </c>
      <c r="O75" s="9">
        <f t="shared" si="16"/>
        <v>5.2985974903098398</v>
      </c>
      <c r="P75" s="19">
        <f t="shared" si="17"/>
        <v>4.0562970909495059E-2</v>
      </c>
      <c r="Q75">
        <f t="shared" si="18"/>
        <v>5.4876495516541715</v>
      </c>
      <c r="R75">
        <f t="shared" si="19"/>
        <v>0.26636477790621704</v>
      </c>
      <c r="S75">
        <f t="shared" si="20"/>
        <v>1.0022505898435343</v>
      </c>
      <c r="T75" s="19">
        <f t="shared" si="21"/>
        <v>5.3821515325344427</v>
      </c>
      <c r="U75" s="9">
        <f t="shared" si="22"/>
        <v>1.3888261283980524E-2</v>
      </c>
    </row>
    <row r="76" spans="4:21">
      <c r="D76">
        <v>363</v>
      </c>
      <c r="E76">
        <v>75</v>
      </c>
      <c r="F76" s="1">
        <v>2020</v>
      </c>
      <c r="G76" s="1">
        <v>3</v>
      </c>
      <c r="H76" s="1">
        <v>1</v>
      </c>
      <c r="I76" s="1" t="s">
        <v>38</v>
      </c>
      <c r="J76" s="10">
        <v>5.5</v>
      </c>
      <c r="K76" s="9">
        <f t="shared" si="12"/>
        <v>5.5</v>
      </c>
      <c r="L76" s="19">
        <f t="shared" si="13"/>
        <v>0</v>
      </c>
      <c r="M76">
        <f t="shared" si="14"/>
        <v>5.5</v>
      </c>
      <c r="N76" s="19">
        <f t="shared" si="15"/>
        <v>2.3745929311050518E-2</v>
      </c>
      <c r="O76" s="9">
        <f t="shared" si="16"/>
        <v>5.7831071382076455</v>
      </c>
      <c r="P76" s="19">
        <f t="shared" si="17"/>
        <v>8.0149651704122915E-2</v>
      </c>
      <c r="Q76">
        <f t="shared" si="18"/>
        <v>5.4767113263060905</v>
      </c>
      <c r="R76">
        <f t="shared" si="19"/>
        <v>-1.0938225348080977E-2</v>
      </c>
      <c r="S76">
        <f t="shared" si="20"/>
        <v>1.004252309882036</v>
      </c>
      <c r="T76" s="19">
        <f t="shared" si="21"/>
        <v>5.790297014582487</v>
      </c>
      <c r="U76" s="9">
        <f t="shared" si="22"/>
        <v>8.4272356675504687E-2</v>
      </c>
    </row>
    <row r="77" spans="4:21">
      <c r="D77">
        <v>364</v>
      </c>
      <c r="E77">
        <v>76</v>
      </c>
      <c r="F77" s="1">
        <v>2020</v>
      </c>
      <c r="G77" s="1">
        <v>4</v>
      </c>
      <c r="H77" s="1">
        <v>2</v>
      </c>
      <c r="I77" s="1" t="s">
        <v>36</v>
      </c>
      <c r="J77" s="10">
        <v>5.4</v>
      </c>
      <c r="K77" s="9">
        <f t="shared" si="12"/>
        <v>5.5</v>
      </c>
      <c r="L77" s="19">
        <f t="shared" si="13"/>
        <v>9.9999999999999291E-3</v>
      </c>
      <c r="M77">
        <f t="shared" si="14"/>
        <v>5.4</v>
      </c>
      <c r="N77" s="19">
        <f t="shared" si="15"/>
        <v>-8.9620671140423713E-2</v>
      </c>
      <c r="O77" s="9">
        <f t="shared" si="16"/>
        <v>5.5237459293110502</v>
      </c>
      <c r="P77" s="19">
        <f t="shared" si="17"/>
        <v>1.5313055021055354E-2</v>
      </c>
      <c r="Q77">
        <f t="shared" si="18"/>
        <v>5.4237950823182315</v>
      </c>
      <c r="R77">
        <f t="shared" si="19"/>
        <v>-5.2916243987858991E-2</v>
      </c>
      <c r="S77">
        <f t="shared" si="20"/>
        <v>0.9956128353012812</v>
      </c>
      <c r="T77" s="19">
        <f t="shared" si="21"/>
        <v>5.4434916608809472</v>
      </c>
      <c r="U77" s="9">
        <f t="shared" si="22"/>
        <v>1.8915245661832785E-3</v>
      </c>
    </row>
    <row r="78" spans="4:21">
      <c r="D78">
        <v>365</v>
      </c>
      <c r="E78">
        <v>77</v>
      </c>
      <c r="F78" s="1">
        <v>2020</v>
      </c>
      <c r="G78" s="1">
        <v>5</v>
      </c>
      <c r="H78" s="1">
        <v>2</v>
      </c>
      <c r="I78" s="1" t="s">
        <v>37</v>
      </c>
      <c r="J78" s="10">
        <v>5.8</v>
      </c>
      <c r="K78" s="9">
        <f t="shared" si="12"/>
        <v>5.4</v>
      </c>
      <c r="L78" s="19">
        <f t="shared" si="13"/>
        <v>0.15999999999999959</v>
      </c>
      <c r="M78">
        <f t="shared" si="14"/>
        <v>5.8</v>
      </c>
      <c r="N78" s="19">
        <f t="shared" si="15"/>
        <v>0.35893251607946897</v>
      </c>
      <c r="O78" s="9">
        <f t="shared" si="16"/>
        <v>5.3103793288595771</v>
      </c>
      <c r="P78" s="19">
        <f t="shared" si="17"/>
        <v>0.23972840160799799</v>
      </c>
      <c r="Q78">
        <f t="shared" si="18"/>
        <v>5.770857244393623</v>
      </c>
      <c r="R78">
        <f t="shared" si="19"/>
        <v>0.34706216207539153</v>
      </c>
      <c r="S78">
        <f t="shared" si="20"/>
        <v>1.0050499872674357</v>
      </c>
      <c r="T78" s="19">
        <f t="shared" si="21"/>
        <v>5.3829664836947719</v>
      </c>
      <c r="U78" s="9">
        <f t="shared" si="22"/>
        <v>0.17391695372190277</v>
      </c>
    </row>
    <row r="79" spans="4:21">
      <c r="D79">
        <v>366</v>
      </c>
      <c r="E79">
        <v>78</v>
      </c>
      <c r="F79" s="1">
        <v>2020</v>
      </c>
      <c r="G79" s="1">
        <v>6</v>
      </c>
      <c r="H79" s="1">
        <v>2</v>
      </c>
      <c r="I79" s="1" t="s">
        <v>38</v>
      </c>
      <c r="J79" s="10">
        <v>6</v>
      </c>
      <c r="K79" s="9">
        <f t="shared" si="12"/>
        <v>5.8</v>
      </c>
      <c r="L79" s="19">
        <f t="shared" si="13"/>
        <v>4.000000000000007E-2</v>
      </c>
      <c r="M79">
        <f t="shared" si="14"/>
        <v>6</v>
      </c>
      <c r="N79" s="19">
        <f t="shared" si="15"/>
        <v>0.21333064335976745</v>
      </c>
      <c r="O79" s="9">
        <f t="shared" si="16"/>
        <v>6.158932516079469</v>
      </c>
      <c r="P79" s="19">
        <f t="shared" si="17"/>
        <v>2.5259544667350677E-2</v>
      </c>
      <c r="Q79">
        <f t="shared" si="18"/>
        <v>5.9801462652615678</v>
      </c>
      <c r="R79">
        <f t="shared" si="19"/>
        <v>0.20928902086794476</v>
      </c>
      <c r="S79">
        <f t="shared" si="20"/>
        <v>1.0033199413288203</v>
      </c>
      <c r="T79" s="19">
        <f t="shared" si="21"/>
        <v>6.1439346956186425</v>
      </c>
      <c r="U79" s="9">
        <f t="shared" si="22"/>
        <v>2.0717196602831257E-2</v>
      </c>
    </row>
    <row r="80" spans="4:21">
      <c r="D80">
        <v>367</v>
      </c>
      <c r="E80">
        <v>79</v>
      </c>
      <c r="F80" s="1">
        <v>2020</v>
      </c>
      <c r="G80" s="1">
        <v>7</v>
      </c>
      <c r="H80" s="1">
        <v>3</v>
      </c>
      <c r="I80" s="1" t="s">
        <v>36</v>
      </c>
      <c r="J80" s="10">
        <v>6.1</v>
      </c>
      <c r="K80" s="9">
        <f t="shared" si="12"/>
        <v>6</v>
      </c>
      <c r="L80" s="19">
        <f t="shared" si="13"/>
        <v>9.9999999999999291E-3</v>
      </c>
      <c r="M80">
        <f t="shared" si="14"/>
        <v>6.1</v>
      </c>
      <c r="N80" s="19">
        <f t="shared" si="15"/>
        <v>0.10950573504799123</v>
      </c>
      <c r="O80" s="9">
        <f t="shared" si="16"/>
        <v>6.2133306433597673</v>
      </c>
      <c r="P80" s="19">
        <f t="shared" si="17"/>
        <v>1.2843834724338839E-2</v>
      </c>
      <c r="Q80">
        <f t="shared" si="18"/>
        <v>6.1293028928144526</v>
      </c>
      <c r="R80">
        <f t="shared" si="19"/>
        <v>0.14915662755288484</v>
      </c>
      <c r="S80">
        <f t="shared" si="20"/>
        <v>0.99521921280007131</v>
      </c>
      <c r="T80" s="19">
        <f t="shared" si="21"/>
        <v>6.1622812141372005</v>
      </c>
      <c r="U80" s="9">
        <f t="shared" si="22"/>
        <v>3.8789496344038719E-3</v>
      </c>
    </row>
    <row r="81" spans="4:21">
      <c r="D81">
        <v>368</v>
      </c>
      <c r="E81">
        <v>80</v>
      </c>
      <c r="F81" s="1">
        <v>2020</v>
      </c>
      <c r="G81" s="1">
        <v>8</v>
      </c>
      <c r="H81" s="1">
        <v>3</v>
      </c>
      <c r="I81" s="1" t="s">
        <v>37</v>
      </c>
      <c r="J81" s="10">
        <v>6.1</v>
      </c>
      <c r="K81" s="9">
        <f t="shared" si="12"/>
        <v>6.1</v>
      </c>
      <c r="L81" s="19">
        <f t="shared" si="13"/>
        <v>0</v>
      </c>
      <c r="M81">
        <f t="shared" si="14"/>
        <v>6.1</v>
      </c>
      <c r="N81" s="19">
        <f t="shared" si="15"/>
        <v>9.1849165657460347E-3</v>
      </c>
      <c r="O81" s="9">
        <f t="shared" si="16"/>
        <v>6.2095057350479905</v>
      </c>
      <c r="P81" s="19">
        <f t="shared" si="17"/>
        <v>1.1991506008400779E-2</v>
      </c>
      <c r="Q81">
        <f t="shared" si="18"/>
        <v>6.0774502895893949</v>
      </c>
      <c r="R81">
        <f t="shared" si="19"/>
        <v>-5.1852603225057692E-2</v>
      </c>
      <c r="S81">
        <f t="shared" si="20"/>
        <v>1.0037103899392203</v>
      </c>
      <c r="T81" s="19">
        <f t="shared" si="21"/>
        <v>6.3101656610043024</v>
      </c>
      <c r="U81" s="9">
        <f t="shared" si="22"/>
        <v>4.4169605065375518E-2</v>
      </c>
    </row>
    <row r="82" spans="4:21">
      <c r="D82">
        <v>369</v>
      </c>
      <c r="E82">
        <v>81</v>
      </c>
      <c r="F82" s="1">
        <v>2020</v>
      </c>
      <c r="G82" s="1">
        <v>9</v>
      </c>
      <c r="H82" s="1">
        <v>3</v>
      </c>
      <c r="I82" s="1" t="s">
        <v>38</v>
      </c>
      <c r="J82" s="10">
        <v>6.1</v>
      </c>
      <c r="K82" s="9">
        <f t="shared" si="12"/>
        <v>6.1</v>
      </c>
      <c r="L82" s="19">
        <f t="shared" si="13"/>
        <v>0</v>
      </c>
      <c r="M82">
        <f t="shared" si="14"/>
        <v>6.1</v>
      </c>
      <c r="N82" s="19">
        <f t="shared" si="15"/>
        <v>7.7039519695216996E-4</v>
      </c>
      <c r="O82" s="9">
        <f t="shared" si="16"/>
        <v>6.1091849165657459</v>
      </c>
      <c r="P82" s="19">
        <f t="shared" si="17"/>
        <v>8.4362692319720259E-5</v>
      </c>
      <c r="Q82">
        <f t="shared" si="18"/>
        <v>6.0777151008558068</v>
      </c>
      <c r="R82">
        <f t="shared" si="19"/>
        <v>2.6481126641186847E-4</v>
      </c>
      <c r="S82">
        <f t="shared" si="20"/>
        <v>1.0036666574155566</v>
      </c>
      <c r="T82" s="19">
        <f t="shared" si="21"/>
        <v>6.0456023171541418</v>
      </c>
      <c r="U82" s="9">
        <f t="shared" si="22"/>
        <v>2.9591078989985413E-3</v>
      </c>
    </row>
    <row r="83" spans="4:21">
      <c r="D83">
        <v>370</v>
      </c>
      <c r="E83">
        <v>82</v>
      </c>
      <c r="F83" s="1">
        <v>2020</v>
      </c>
      <c r="G83" s="1">
        <v>10</v>
      </c>
      <c r="H83" s="1">
        <v>4</v>
      </c>
      <c r="I83" s="1" t="s">
        <v>36</v>
      </c>
      <c r="J83" s="10">
        <v>6.1</v>
      </c>
      <c r="K83" s="20">
        <f t="shared" si="12"/>
        <v>6.1</v>
      </c>
      <c r="O83" s="20">
        <f t="shared" si="16"/>
        <v>6.1007703951969514</v>
      </c>
      <c r="P83" s="19"/>
      <c r="T83" s="28">
        <f t="shared" si="21"/>
        <v>6.0489223835569215</v>
      </c>
    </row>
    <row r="84" spans="4:21">
      <c r="K84" s="14" t="s">
        <v>26</v>
      </c>
      <c r="L84" s="17">
        <f>AVERAGE(L3:L82)</f>
        <v>5.8749999999999983E-2</v>
      </c>
      <c r="O84" s="14" t="s">
        <v>26</v>
      </c>
      <c r="P84" s="17">
        <f>AVERAGE(P3:P82)</f>
        <v>4.1315043784297699E-2</v>
      </c>
      <c r="T84" s="14" t="s">
        <v>26</v>
      </c>
      <c r="U84" s="17">
        <f>AVERAGE(U6:U82)</f>
        <v>3.7305319432006767E-2</v>
      </c>
    </row>
    <row r="85" spans="4:21">
      <c r="K85" s="14" t="s">
        <v>27</v>
      </c>
      <c r="L85" s="17">
        <f>SQRT(L84)</f>
        <v>0.24238399287081641</v>
      </c>
      <c r="O85" s="14" t="s">
        <v>27</v>
      </c>
      <c r="P85" s="17">
        <f>SQRT(P84)</f>
        <v>0.20326102377066219</v>
      </c>
      <c r="T85" s="14" t="s">
        <v>27</v>
      </c>
      <c r="U85" s="17">
        <f>SQRT(U84)</f>
        <v>0.19314585015476457</v>
      </c>
    </row>
    <row r="86" spans="4:21">
      <c r="K86" t="s">
        <v>42</v>
      </c>
      <c r="L86" s="18">
        <f>L85/K83</f>
        <v>3.9735080798494499E-2</v>
      </c>
      <c r="O86" t="s">
        <v>42</v>
      </c>
      <c r="P86" s="18">
        <f>P85/O83</f>
        <v>3.3317271525361236E-2</v>
      </c>
      <c r="T86" t="s">
        <v>42</v>
      </c>
      <c r="U86" s="29">
        <f>U85/T83</f>
        <v>3.1930621341712415E-2</v>
      </c>
    </row>
    <row r="87" spans="4:21">
      <c r="U8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Szereg czasowy</vt:lpstr>
      <vt:lpstr>Weryfikacja puntków zwrotnych</vt:lpstr>
      <vt:lpstr>Szereg czasowy krótki</vt:lpstr>
      <vt:lpstr> Średnie ważone</vt:lpstr>
      <vt:lpstr>Metody Oparte na średnich</vt:lpstr>
      <vt:lpstr>Wygładzanie wykładnicze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2020-12-21T09:35:19Z</dcterms:created>
  <dcterms:modified xsi:type="dcterms:W3CDTF">2021-02-08T18:58:03Z</dcterms:modified>
</cp:coreProperties>
</file>