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rzys\Desktop\Portoflio\portfolio_analityk\P3\"/>
    </mc:Choice>
  </mc:AlternateContent>
  <xr:revisionPtr revIDLastSave="0" documentId="13_ncr:1_{46341295-0DE3-4827-B54D-914B09B045B6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Raw data" sheetId="1" r:id="rId1"/>
    <sheet name="working -&gt;" sheetId="2" r:id="rId2"/>
    <sheet name="Data modified" sheetId="4" r:id="rId3"/>
    <sheet name="piv" sheetId="8" r:id="rId4"/>
  </sheets>
  <definedNames>
    <definedName name="_xlcn.WorksheetConnection_salespeople_performance_dataset.xlsxTable31" hidden="1">Table3[]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salespeople_performance_dataset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" i="8" l="1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7" i="8"/>
  <c r="Z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7" i="8"/>
  <c r="T7" i="8"/>
  <c r="C3" i="8"/>
  <c r="B2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P6" i="4"/>
  <c r="P4" i="4"/>
  <c r="P5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3" i="4"/>
  <c r="R4" i="4"/>
  <c r="O3" i="4"/>
  <c r="Y7" i="8"/>
  <c r="O8" i="8"/>
  <c r="P8" i="8"/>
  <c r="Q8" i="8"/>
  <c r="S8" i="8"/>
  <c r="T8" i="8"/>
  <c r="U8" i="8"/>
  <c r="X8" i="8"/>
  <c r="Y8" i="8"/>
  <c r="O9" i="8"/>
  <c r="P9" i="8"/>
  <c r="Q9" i="8"/>
  <c r="S9" i="8"/>
  <c r="T9" i="8"/>
  <c r="U9" i="8"/>
  <c r="X9" i="8"/>
  <c r="Y9" i="8"/>
  <c r="O10" i="8"/>
  <c r="P10" i="8"/>
  <c r="Q10" i="8"/>
  <c r="S10" i="8"/>
  <c r="T10" i="8"/>
  <c r="U10" i="8"/>
  <c r="X10" i="8"/>
  <c r="Y10" i="8"/>
  <c r="O11" i="8"/>
  <c r="P11" i="8"/>
  <c r="Q11" i="8"/>
  <c r="S11" i="8"/>
  <c r="T11" i="8"/>
  <c r="U11" i="8"/>
  <c r="X11" i="8"/>
  <c r="Y11" i="8"/>
  <c r="O12" i="8"/>
  <c r="P12" i="8"/>
  <c r="Q12" i="8"/>
  <c r="S12" i="8"/>
  <c r="T12" i="8"/>
  <c r="U12" i="8"/>
  <c r="X12" i="8"/>
  <c r="Y12" i="8"/>
  <c r="O13" i="8"/>
  <c r="P13" i="8"/>
  <c r="Q13" i="8"/>
  <c r="S13" i="8"/>
  <c r="T13" i="8"/>
  <c r="U13" i="8"/>
  <c r="X13" i="8"/>
  <c r="Y13" i="8"/>
  <c r="O14" i="8"/>
  <c r="P14" i="8"/>
  <c r="Q14" i="8"/>
  <c r="S14" i="8"/>
  <c r="T14" i="8"/>
  <c r="U14" i="8"/>
  <c r="X14" i="8"/>
  <c r="Y14" i="8"/>
  <c r="O15" i="8"/>
  <c r="P15" i="8"/>
  <c r="Q15" i="8"/>
  <c r="S15" i="8"/>
  <c r="T15" i="8"/>
  <c r="U15" i="8"/>
  <c r="X15" i="8"/>
  <c r="Y15" i="8"/>
  <c r="O16" i="8"/>
  <c r="P16" i="8"/>
  <c r="Q16" i="8"/>
  <c r="S16" i="8"/>
  <c r="T16" i="8"/>
  <c r="U16" i="8"/>
  <c r="X16" i="8"/>
  <c r="Y16" i="8"/>
  <c r="O17" i="8"/>
  <c r="P17" i="8"/>
  <c r="Q17" i="8"/>
  <c r="S17" i="8"/>
  <c r="T17" i="8"/>
  <c r="U17" i="8"/>
  <c r="X17" i="8"/>
  <c r="Y17" i="8"/>
  <c r="O18" i="8"/>
  <c r="P18" i="8"/>
  <c r="Q18" i="8"/>
  <c r="S18" i="8"/>
  <c r="T18" i="8"/>
  <c r="U18" i="8"/>
  <c r="X18" i="8"/>
  <c r="Y18" i="8"/>
  <c r="O19" i="8"/>
  <c r="P19" i="8"/>
  <c r="Q19" i="8"/>
  <c r="S19" i="8"/>
  <c r="T19" i="8"/>
  <c r="U19" i="8"/>
  <c r="X19" i="8"/>
  <c r="Y19" i="8"/>
  <c r="O20" i="8"/>
  <c r="P20" i="8"/>
  <c r="Q20" i="8"/>
  <c r="S20" i="8"/>
  <c r="T20" i="8"/>
  <c r="U20" i="8"/>
  <c r="X20" i="8"/>
  <c r="Y20" i="8"/>
  <c r="O21" i="8"/>
  <c r="P21" i="8"/>
  <c r="Q21" i="8"/>
  <c r="S21" i="8"/>
  <c r="T21" i="8"/>
  <c r="U21" i="8"/>
  <c r="X21" i="8"/>
  <c r="Y21" i="8"/>
  <c r="O22" i="8"/>
  <c r="P22" i="8"/>
  <c r="Q22" i="8"/>
  <c r="S22" i="8"/>
  <c r="T22" i="8"/>
  <c r="U22" i="8"/>
  <c r="X22" i="8"/>
  <c r="Y22" i="8"/>
  <c r="O23" i="8"/>
  <c r="P23" i="8"/>
  <c r="Q23" i="8"/>
  <c r="S23" i="8"/>
  <c r="T23" i="8"/>
  <c r="U23" i="8"/>
  <c r="X23" i="8"/>
  <c r="Y23" i="8"/>
  <c r="O24" i="8"/>
  <c r="P24" i="8"/>
  <c r="Q24" i="8"/>
  <c r="S24" i="8"/>
  <c r="T24" i="8"/>
  <c r="U24" i="8"/>
  <c r="X24" i="8"/>
  <c r="Y24" i="8"/>
  <c r="O25" i="8"/>
  <c r="P25" i="8"/>
  <c r="Q25" i="8"/>
  <c r="S25" i="8"/>
  <c r="T25" i="8"/>
  <c r="U25" i="8"/>
  <c r="X25" i="8"/>
  <c r="Y25" i="8"/>
  <c r="O26" i="8"/>
  <c r="P26" i="8"/>
  <c r="Q26" i="8"/>
  <c r="S26" i="8"/>
  <c r="T26" i="8"/>
  <c r="U26" i="8"/>
  <c r="X26" i="8"/>
  <c r="Y26" i="8"/>
  <c r="O27" i="8"/>
  <c r="P27" i="8"/>
  <c r="Q27" i="8"/>
  <c r="S27" i="8"/>
  <c r="T27" i="8"/>
  <c r="U27" i="8"/>
  <c r="X27" i="8"/>
  <c r="Y27" i="8"/>
  <c r="O28" i="8"/>
  <c r="P28" i="8"/>
  <c r="Q28" i="8"/>
  <c r="S28" i="8"/>
  <c r="T28" i="8"/>
  <c r="U28" i="8"/>
  <c r="X28" i="8"/>
  <c r="Y28" i="8"/>
  <c r="O29" i="8"/>
  <c r="P29" i="8"/>
  <c r="Q29" i="8"/>
  <c r="S29" i="8"/>
  <c r="T29" i="8"/>
  <c r="U29" i="8"/>
  <c r="X29" i="8"/>
  <c r="Y29" i="8"/>
  <c r="O30" i="8"/>
  <c r="P30" i="8"/>
  <c r="Q30" i="8"/>
  <c r="S30" i="8"/>
  <c r="T30" i="8"/>
  <c r="U30" i="8"/>
  <c r="X30" i="8"/>
  <c r="Y30" i="8"/>
  <c r="O31" i="8"/>
  <c r="P31" i="8"/>
  <c r="Q31" i="8"/>
  <c r="S31" i="8"/>
  <c r="T31" i="8"/>
  <c r="U31" i="8"/>
  <c r="X31" i="8"/>
  <c r="Y31" i="8"/>
  <c r="O32" i="8"/>
  <c r="P32" i="8"/>
  <c r="Q32" i="8"/>
  <c r="S32" i="8"/>
  <c r="T32" i="8"/>
  <c r="U32" i="8"/>
  <c r="X32" i="8"/>
  <c r="Y32" i="8"/>
  <c r="O33" i="8"/>
  <c r="P33" i="8"/>
  <c r="Q33" i="8"/>
  <c r="S33" i="8"/>
  <c r="T33" i="8"/>
  <c r="U33" i="8"/>
  <c r="X33" i="8"/>
  <c r="Y33" i="8"/>
  <c r="O34" i="8"/>
  <c r="P34" i="8"/>
  <c r="Q34" i="8"/>
  <c r="S34" i="8"/>
  <c r="T34" i="8"/>
  <c r="U34" i="8"/>
  <c r="X34" i="8"/>
  <c r="Y34" i="8"/>
  <c r="O35" i="8"/>
  <c r="P35" i="8"/>
  <c r="Q35" i="8"/>
  <c r="S35" i="8"/>
  <c r="T35" i="8"/>
  <c r="U35" i="8"/>
  <c r="X35" i="8"/>
  <c r="Y35" i="8"/>
  <c r="O36" i="8"/>
  <c r="P36" i="8"/>
  <c r="Q36" i="8"/>
  <c r="S36" i="8"/>
  <c r="T36" i="8"/>
  <c r="U36" i="8"/>
  <c r="X36" i="8"/>
  <c r="Y36" i="8"/>
  <c r="O7" i="8"/>
  <c r="P7" i="8"/>
  <c r="Q7" i="8"/>
  <c r="S7" i="8"/>
  <c r="U7" i="8"/>
  <c r="X7" i="8"/>
  <c r="C1" i="8"/>
  <c r="C2" i="8" s="1"/>
  <c r="D1" i="8"/>
  <c r="D2" i="8" s="1"/>
  <c r="E1" i="8"/>
  <c r="E2" i="8" s="1"/>
  <c r="F1" i="8"/>
  <c r="F2" i="8" s="1"/>
  <c r="G1" i="8"/>
  <c r="G2" i="8" s="1"/>
  <c r="H1" i="8"/>
  <c r="H2" i="8" s="1"/>
  <c r="I1" i="8"/>
  <c r="I2" i="8" s="1"/>
  <c r="J1" i="8"/>
  <c r="J2" i="8" s="1"/>
  <c r="K1" i="8"/>
  <c r="K2" i="8" s="1"/>
  <c r="L1" i="8"/>
  <c r="L2" i="8" s="1"/>
  <c r="M1" i="8"/>
  <c r="M2" i="8" s="1"/>
  <c r="B1" i="8"/>
  <c r="S3" i="4"/>
  <c r="R3" i="4"/>
  <c r="Q3" i="4"/>
  <c r="N3" i="4"/>
  <c r="AA7" i="8" l="1"/>
  <c r="Z16" i="8"/>
  <c r="AA16" i="8" s="1"/>
  <c r="G3" i="8"/>
  <c r="D4" i="8"/>
  <c r="M4" i="8"/>
  <c r="I3" i="8"/>
  <c r="Z36" i="8"/>
  <c r="AA36" i="8" s="1"/>
  <c r="Z13" i="8"/>
  <c r="AA13" i="8" s="1"/>
  <c r="H3" i="8"/>
  <c r="C4" i="8"/>
  <c r="L3" i="8"/>
  <c r="H4" i="8"/>
  <c r="G4" i="8"/>
  <c r="Z20" i="8"/>
  <c r="AA20" i="8" s="1"/>
  <c r="E3" i="8"/>
  <c r="Z19" i="8"/>
  <c r="AA19" i="8" s="1"/>
  <c r="E4" i="8"/>
  <c r="M3" i="8"/>
  <c r="Z29" i="8"/>
  <c r="AA29" i="8" s="1"/>
  <c r="Z26" i="8"/>
  <c r="AA26" i="8" s="1"/>
  <c r="Z25" i="8"/>
  <c r="AA25" i="8" s="1"/>
  <c r="Z35" i="8"/>
  <c r="AA35" i="8" s="1"/>
  <c r="Z34" i="8"/>
  <c r="AA34" i="8" s="1"/>
  <c r="Z14" i="8"/>
  <c r="AA14" i="8" s="1"/>
  <c r="Z15" i="8"/>
  <c r="AA15" i="8" s="1"/>
  <c r="Z24" i="8"/>
  <c r="AA24" i="8" s="1"/>
  <c r="Z17" i="8"/>
  <c r="AA17" i="8" s="1"/>
  <c r="Z22" i="8"/>
  <c r="AA22" i="8" s="1"/>
  <c r="Z21" i="8"/>
  <c r="AA21" i="8" s="1"/>
  <c r="F3" i="8"/>
  <c r="Z12" i="8"/>
  <c r="AA12" i="8" s="1"/>
  <c r="Z10" i="8"/>
  <c r="AA10" i="8" s="1"/>
  <c r="Z9" i="8"/>
  <c r="AA9" i="8" s="1"/>
  <c r="L4" i="8"/>
  <c r="J4" i="8"/>
  <c r="I4" i="8"/>
  <c r="Z23" i="8"/>
  <c r="AA23" i="8" s="1"/>
  <c r="Z33" i="8"/>
  <c r="AA33" i="8" s="1"/>
  <c r="Z31" i="8"/>
  <c r="AA31" i="8" s="1"/>
  <c r="Z30" i="8"/>
  <c r="AA30" i="8" s="1"/>
  <c r="D3" i="8"/>
  <c r="Z28" i="8"/>
  <c r="AA28" i="8" s="1"/>
  <c r="B3" i="8"/>
  <c r="F4" i="8"/>
  <c r="Z32" i="8"/>
  <c r="AA32" i="8" s="1"/>
  <c r="B4" i="8"/>
  <c r="Z8" i="8"/>
  <c r="AA8" i="8" s="1"/>
  <c r="Z11" i="8"/>
  <c r="AA11" i="8" s="1"/>
  <c r="Z27" i="8"/>
  <c r="AA27" i="8" s="1"/>
  <c r="K4" i="8"/>
  <c r="K3" i="8"/>
  <c r="Z18" i="8"/>
  <c r="AA18" i="8" s="1"/>
  <c r="J3" i="8"/>
  <c r="Q4" i="4"/>
  <c r="S4" i="4"/>
  <c r="Q5" i="4"/>
  <c r="R5" i="4"/>
  <c r="S5" i="4"/>
  <c r="Q6" i="4"/>
  <c r="R6" i="4"/>
  <c r="S6" i="4"/>
  <c r="Q7" i="4"/>
  <c r="R7" i="4"/>
  <c r="S7" i="4"/>
  <c r="Q8" i="4"/>
  <c r="R8" i="4"/>
  <c r="S8" i="4"/>
  <c r="Q9" i="4"/>
  <c r="R9" i="4"/>
  <c r="S9" i="4"/>
  <c r="Q10" i="4"/>
  <c r="R10" i="4"/>
  <c r="S10" i="4"/>
  <c r="Q11" i="4"/>
  <c r="R11" i="4"/>
  <c r="S11" i="4"/>
  <c r="Q12" i="4"/>
  <c r="R12" i="4"/>
  <c r="S12" i="4"/>
  <c r="Q13" i="4"/>
  <c r="R13" i="4"/>
  <c r="S13" i="4"/>
  <c r="Q14" i="4"/>
  <c r="R14" i="4"/>
  <c r="S14" i="4"/>
  <c r="Q15" i="4"/>
  <c r="R15" i="4"/>
  <c r="S15" i="4"/>
  <c r="Q16" i="4"/>
  <c r="R16" i="4"/>
  <c r="S16" i="4"/>
  <c r="Q17" i="4"/>
  <c r="R17" i="4"/>
  <c r="S17" i="4"/>
  <c r="Q18" i="4"/>
  <c r="R18" i="4"/>
  <c r="S18" i="4"/>
  <c r="Q19" i="4"/>
  <c r="R19" i="4"/>
  <c r="S19" i="4"/>
  <c r="Q20" i="4"/>
  <c r="R20" i="4"/>
  <c r="S20" i="4"/>
  <c r="Q21" i="4"/>
  <c r="R21" i="4"/>
  <c r="S21" i="4"/>
  <c r="Q22" i="4"/>
  <c r="R22" i="4"/>
  <c r="S22" i="4"/>
  <c r="Q23" i="4"/>
  <c r="R23" i="4"/>
  <c r="S23" i="4"/>
  <c r="Q24" i="4"/>
  <c r="R24" i="4"/>
  <c r="S24" i="4"/>
  <c r="Q25" i="4"/>
  <c r="R25" i="4"/>
  <c r="S25" i="4"/>
  <c r="Q26" i="4"/>
  <c r="R26" i="4"/>
  <c r="S26" i="4"/>
  <c r="Q27" i="4"/>
  <c r="R27" i="4"/>
  <c r="S27" i="4"/>
  <c r="Q28" i="4"/>
  <c r="R28" i="4"/>
  <c r="S28" i="4"/>
  <c r="Q29" i="4"/>
  <c r="R29" i="4"/>
  <c r="S29" i="4"/>
  <c r="Q30" i="4"/>
  <c r="R30" i="4"/>
  <c r="S30" i="4"/>
  <c r="Q31" i="4"/>
  <c r="R31" i="4"/>
  <c r="S31" i="4"/>
  <c r="Q32" i="4"/>
  <c r="R32" i="4"/>
  <c r="S32" i="4"/>
  <c r="Q33" i="4"/>
  <c r="R33" i="4"/>
  <c r="S33" i="4"/>
  <c r="Q34" i="4"/>
  <c r="R34" i="4"/>
  <c r="S34" i="4"/>
  <c r="Q35" i="4"/>
  <c r="R35" i="4"/>
  <c r="S35" i="4"/>
  <c r="Q36" i="4"/>
  <c r="R36" i="4"/>
  <c r="S36" i="4"/>
  <c r="Q37" i="4"/>
  <c r="R37" i="4"/>
  <c r="S37" i="4"/>
  <c r="Q38" i="4"/>
  <c r="R38" i="4"/>
  <c r="S38" i="4"/>
  <c r="Q39" i="4"/>
  <c r="R39" i="4"/>
  <c r="S39" i="4"/>
  <c r="Q40" i="4"/>
  <c r="R40" i="4"/>
  <c r="S40" i="4"/>
  <c r="Q41" i="4"/>
  <c r="R41" i="4"/>
  <c r="S41" i="4"/>
  <c r="Q42" i="4"/>
  <c r="R42" i="4"/>
  <c r="S42" i="4"/>
  <c r="Q43" i="4"/>
  <c r="R43" i="4"/>
  <c r="S43" i="4"/>
  <c r="Q44" i="4"/>
  <c r="R44" i="4"/>
  <c r="S44" i="4"/>
  <c r="Q45" i="4"/>
  <c r="R45" i="4"/>
  <c r="S45" i="4"/>
  <c r="Q46" i="4"/>
  <c r="R46" i="4"/>
  <c r="S46" i="4"/>
  <c r="Q47" i="4"/>
  <c r="R47" i="4"/>
  <c r="S47" i="4"/>
  <c r="Q48" i="4"/>
  <c r="R48" i="4"/>
  <c r="S48" i="4"/>
  <c r="Q49" i="4"/>
  <c r="R49" i="4"/>
  <c r="S49" i="4"/>
  <c r="Q50" i="4"/>
  <c r="R50" i="4"/>
  <c r="S50" i="4"/>
  <c r="Q51" i="4"/>
  <c r="R51" i="4"/>
  <c r="S51" i="4"/>
  <c r="Q52" i="4"/>
  <c r="R52" i="4"/>
  <c r="S52" i="4"/>
  <c r="Q53" i="4"/>
  <c r="R53" i="4"/>
  <c r="S53" i="4"/>
  <c r="Q54" i="4"/>
  <c r="R54" i="4"/>
  <c r="S54" i="4"/>
  <c r="Q55" i="4"/>
  <c r="R55" i="4"/>
  <c r="S55" i="4"/>
  <c r="Q56" i="4"/>
  <c r="R56" i="4"/>
  <c r="S56" i="4"/>
  <c r="Q57" i="4"/>
  <c r="R57" i="4"/>
  <c r="S57" i="4"/>
  <c r="Q58" i="4"/>
  <c r="R58" i="4"/>
  <c r="S58" i="4"/>
  <c r="Q59" i="4"/>
  <c r="R59" i="4"/>
  <c r="S59" i="4"/>
  <c r="Q60" i="4"/>
  <c r="R60" i="4"/>
  <c r="S60" i="4"/>
  <c r="Q61" i="4"/>
  <c r="R61" i="4"/>
  <c r="S61" i="4"/>
  <c r="Q62" i="4"/>
  <c r="R62" i="4"/>
  <c r="S62" i="4"/>
  <c r="Q63" i="4"/>
  <c r="R63" i="4"/>
  <c r="S63" i="4"/>
  <c r="Q64" i="4"/>
  <c r="R64" i="4"/>
  <c r="S64" i="4"/>
  <c r="Q65" i="4"/>
  <c r="R65" i="4"/>
  <c r="S65" i="4"/>
  <c r="Q66" i="4"/>
  <c r="R66" i="4"/>
  <c r="S66" i="4"/>
  <c r="Q67" i="4"/>
  <c r="R67" i="4"/>
  <c r="S67" i="4"/>
  <c r="Q68" i="4"/>
  <c r="R68" i="4"/>
  <c r="S68" i="4"/>
  <c r="Q69" i="4"/>
  <c r="R69" i="4"/>
  <c r="S69" i="4"/>
  <c r="Q70" i="4"/>
  <c r="R70" i="4"/>
  <c r="S70" i="4"/>
  <c r="Q71" i="4"/>
  <c r="R71" i="4"/>
  <c r="S71" i="4"/>
  <c r="Q72" i="4"/>
  <c r="R72" i="4"/>
  <c r="S72" i="4"/>
  <c r="Q73" i="4"/>
  <c r="R73" i="4"/>
  <c r="S73" i="4"/>
  <c r="Q74" i="4"/>
  <c r="R74" i="4"/>
  <c r="S74" i="4"/>
  <c r="Q75" i="4"/>
  <c r="R75" i="4"/>
  <c r="S75" i="4"/>
  <c r="Q76" i="4"/>
  <c r="R76" i="4"/>
  <c r="S76" i="4"/>
  <c r="Q77" i="4"/>
  <c r="R77" i="4"/>
  <c r="S77" i="4"/>
  <c r="Q78" i="4"/>
  <c r="R78" i="4"/>
  <c r="S78" i="4"/>
  <c r="Q79" i="4"/>
  <c r="R79" i="4"/>
  <c r="S79" i="4"/>
  <c r="Q80" i="4"/>
  <c r="R80" i="4"/>
  <c r="S80" i="4"/>
  <c r="Q81" i="4"/>
  <c r="R81" i="4"/>
  <c r="S81" i="4"/>
  <c r="Q82" i="4"/>
  <c r="R82" i="4"/>
  <c r="S82" i="4"/>
  <c r="Q83" i="4"/>
  <c r="R83" i="4"/>
  <c r="S83" i="4"/>
  <c r="Q84" i="4"/>
  <c r="R84" i="4"/>
  <c r="S84" i="4"/>
  <c r="Q85" i="4"/>
  <c r="R85" i="4"/>
  <c r="S85" i="4"/>
  <c r="Q86" i="4"/>
  <c r="R86" i="4"/>
  <c r="S86" i="4"/>
  <c r="Q87" i="4"/>
  <c r="R87" i="4"/>
  <c r="S87" i="4"/>
  <c r="Q88" i="4"/>
  <c r="R88" i="4"/>
  <c r="S88" i="4"/>
  <c r="Q89" i="4"/>
  <c r="R89" i="4"/>
  <c r="S89" i="4"/>
  <c r="Q90" i="4"/>
  <c r="R90" i="4"/>
  <c r="S90" i="4"/>
  <c r="Q91" i="4"/>
  <c r="R91" i="4"/>
  <c r="S91" i="4"/>
  <c r="Q92" i="4"/>
  <c r="R92" i="4"/>
  <c r="S92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AB32" i="8" l="1"/>
  <c r="AB7" i="8"/>
  <c r="AC27" i="8"/>
  <c r="AC9" i="8"/>
  <c r="AC21" i="8"/>
  <c r="AE15" i="8"/>
  <c r="AB27" i="8"/>
  <c r="AE35" i="8"/>
  <c r="AC31" i="8"/>
  <c r="AE7" i="8"/>
  <c r="AB13" i="8"/>
  <c r="AC12" i="8"/>
  <c r="AE28" i="8"/>
  <c r="AB10" i="8"/>
  <c r="AE18" i="8"/>
  <c r="AB30" i="8"/>
  <c r="AB20" i="8"/>
  <c r="AB11" i="8"/>
  <c r="AC8" i="8"/>
  <c r="AB22" i="8"/>
  <c r="AB12" i="8"/>
  <c r="AC28" i="8"/>
  <c r="AC22" i="8"/>
  <c r="AE13" i="8"/>
  <c r="AB33" i="8"/>
  <c r="AB17" i="8"/>
  <c r="AE30" i="8"/>
  <c r="AE36" i="8"/>
  <c r="AE31" i="8"/>
  <c r="AC7" i="8"/>
  <c r="AB19" i="8"/>
  <c r="AE22" i="8"/>
  <c r="AB18" i="8"/>
  <c r="AB34" i="8"/>
  <c r="AB25" i="8"/>
  <c r="AB35" i="8"/>
  <c r="AB36" i="8"/>
  <c r="AB24" i="8"/>
  <c r="AB14" i="8"/>
  <c r="AB15" i="8"/>
  <c r="AB16" i="8"/>
  <c r="AB26" i="8"/>
  <c r="AE25" i="8"/>
  <c r="AE26" i="8"/>
  <c r="AC32" i="8"/>
  <c r="AE9" i="8"/>
  <c r="AE10" i="8"/>
  <c r="AE12" i="8"/>
  <c r="AE27" i="8"/>
  <c r="AE11" i="8"/>
  <c r="AE20" i="8"/>
  <c r="AE33" i="8"/>
  <c r="AE19" i="8"/>
  <c r="AB29" i="8"/>
  <c r="AC10" i="8"/>
  <c r="AE21" i="8"/>
  <c r="AB8" i="8"/>
  <c r="AE8" i="8"/>
  <c r="AC20" i="8"/>
  <c r="AB28" i="8"/>
  <c r="AC13" i="8"/>
  <c r="AC30" i="8"/>
  <c r="AB23" i="8"/>
  <c r="AB9" i="8"/>
  <c r="AC17" i="8"/>
  <c r="AC26" i="8"/>
  <c r="AC18" i="8"/>
  <c r="AC24" i="8"/>
  <c r="AC35" i="8"/>
  <c r="AC23" i="8"/>
  <c r="AC34" i="8"/>
  <c r="AC25" i="8"/>
  <c r="AC14" i="8"/>
  <c r="AC15" i="8"/>
  <c r="AC16" i="8"/>
  <c r="AC36" i="8"/>
  <c r="AE23" i="8"/>
  <c r="AE17" i="8"/>
  <c r="AE29" i="8"/>
  <c r="AE32" i="8"/>
  <c r="AB21" i="8"/>
  <c r="AE24" i="8"/>
  <c r="AB31" i="8"/>
  <c r="AC19" i="8"/>
  <c r="AC11" i="8"/>
  <c r="AE14" i="8"/>
  <c r="AC33" i="8"/>
  <c r="AC29" i="8"/>
  <c r="AE34" i="8"/>
  <c r="AE16" i="8"/>
  <c r="AD10" i="8" l="1"/>
  <c r="AD8" i="8"/>
  <c r="AD20" i="8"/>
  <c r="AD32" i="8"/>
  <c r="AD27" i="8"/>
  <c r="AD30" i="8"/>
  <c r="AD9" i="8"/>
  <c r="AD22" i="8"/>
  <c r="AD28" i="8"/>
  <c r="AD13" i="8"/>
  <c r="AD7" i="8"/>
  <c r="AD21" i="8"/>
  <c r="AJ7" i="8" a="1"/>
  <c r="AD25" i="8"/>
  <c r="AD29" i="8"/>
  <c r="AD34" i="8"/>
  <c r="AD26" i="8"/>
  <c r="AD11" i="8"/>
  <c r="AD19" i="8"/>
  <c r="AD17" i="8"/>
  <c r="AD16" i="8"/>
  <c r="AD15" i="8"/>
  <c r="AD36" i="8"/>
  <c r="AD12" i="8"/>
  <c r="AD23" i="8"/>
  <c r="AD14" i="8"/>
  <c r="AD35" i="8"/>
  <c r="AD31" i="8"/>
  <c r="AD33" i="8"/>
  <c r="AD24" i="8"/>
  <c r="AD18" i="8"/>
  <c r="AJ7" i="8" l="1"/>
  <c r="AF33" i="8"/>
  <c r="AF32" i="8"/>
  <c r="AF31" i="8"/>
  <c r="AF17" i="8"/>
  <c r="AF11" i="8"/>
  <c r="AF21" i="8"/>
  <c r="AF13" i="8"/>
  <c r="AF28" i="8"/>
  <c r="AF35" i="8"/>
  <c r="AF22" i="8"/>
  <c r="AF29" i="8"/>
  <c r="AF14" i="8"/>
  <c r="AF20" i="8"/>
  <c r="AF7" i="8"/>
  <c r="AF9" i="8"/>
  <c r="AF23" i="8"/>
  <c r="AF34" i="8"/>
  <c r="AF12" i="8"/>
  <c r="AF25" i="8"/>
  <c r="AF36" i="8"/>
  <c r="AF30" i="8"/>
  <c r="AF19" i="8"/>
  <c r="AF26" i="8"/>
  <c r="AF15" i="8"/>
  <c r="AF18" i="8"/>
  <c r="AF10" i="8"/>
  <c r="AF27" i="8"/>
  <c r="AF16" i="8"/>
  <c r="AF24" i="8"/>
  <c r="AF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5EC44-D5BB-4C0C-9DFE-A8C802AAFA3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2" xr16:uid="{74A595A1-3CE8-4CC1-9CF6-4ED7E585901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B23AE62-6F01-4CB4-9795-CB8F89915BCC}" name="WorksheetConnection_salespeople_performance_dataset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salespeople_performance_dataset.xlsx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<sst xmlns="http://schemas.openxmlformats.org/spreadsheetml/2006/main" count="675" uniqueCount="94">
  <si>
    <t>SalespersonID</t>
  </si>
  <si>
    <t>Month</t>
  </si>
  <si>
    <t>Region</t>
  </si>
  <si>
    <t>VisitsPlanned</t>
  </si>
  <si>
    <t>VisitsMade</t>
  </si>
  <si>
    <t>NewClients</t>
  </si>
  <si>
    <t>Revenue</t>
  </si>
  <si>
    <t>SalesTarget</t>
  </si>
  <si>
    <t>ResponseTimeDays</t>
  </si>
  <si>
    <t>CustomerSatisfaction</t>
  </si>
  <si>
    <t>ComplaintCount</t>
  </si>
  <si>
    <t>RefundRate</t>
  </si>
  <si>
    <t>ConversionRate</t>
  </si>
  <si>
    <t>S001</t>
  </si>
  <si>
    <t>2023-01</t>
  </si>
  <si>
    <t>East</t>
  </si>
  <si>
    <t>2023-02</t>
  </si>
  <si>
    <t>South</t>
  </si>
  <si>
    <t>2023-03</t>
  </si>
  <si>
    <t>S002</t>
  </si>
  <si>
    <t>West</t>
  </si>
  <si>
    <t>S003</t>
  </si>
  <si>
    <t>S004</t>
  </si>
  <si>
    <t>S005</t>
  </si>
  <si>
    <t>North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</si>
  <si>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</si>
  <si>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</si>
  <si>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</si>
  <si>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</si>
  <si>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</si>
  <si>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</si>
  <si>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</si>
  <si>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</si>
  <si>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</si>
  <si>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</si>
  <si>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</si>
  <si>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</si>
  <si>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</si>
  <si>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</si>
  <si>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</si>
  <si>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</si>
  <si>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</si>
  <si>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</si>
  <si>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</si>
  <si>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</si>
  <si>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</si>
  <si>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</si>
  <si>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</si>
  <si>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</si>
  <si>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</si>
  <si>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Stimulant/destimulant</t>
  </si>
  <si>
    <t>Return value</t>
  </si>
  <si>
    <t>Visit Achievement</t>
  </si>
  <si>
    <t>Visit Achievement %</t>
  </si>
  <si>
    <t>Revenue Achievement</t>
  </si>
  <si>
    <t>Orders made</t>
  </si>
  <si>
    <t>ComplaintRate</t>
  </si>
  <si>
    <t>Average Order Value</t>
  </si>
  <si>
    <t>stimulant</t>
  </si>
  <si>
    <t>destimulant</t>
  </si>
  <si>
    <t>Z-score NewClients</t>
  </si>
  <si>
    <t>Z-score Revenue</t>
  </si>
  <si>
    <t>Z-score Orders made</t>
  </si>
  <si>
    <t>Z-score ResponseTimeDays</t>
  </si>
  <si>
    <t>Z-score CustomerSatisfaction</t>
  </si>
  <si>
    <t>Z-score Visit Achievement %</t>
  </si>
  <si>
    <t>Z-score Revenue Achievement</t>
  </si>
  <si>
    <t>Z-score ComplaintRate</t>
  </si>
  <si>
    <t>Z-score RefundRate</t>
  </si>
  <si>
    <t>Z-score ConversionRate</t>
  </si>
  <si>
    <t>Z-score Average Order Value</t>
  </si>
  <si>
    <t>Z-score VisitsMade</t>
  </si>
  <si>
    <t>Pattern</t>
  </si>
  <si>
    <t>Z-score Pattern</t>
  </si>
  <si>
    <t>Euclidean distance from the pattern</t>
  </si>
  <si>
    <t>Hellwig score</t>
  </si>
  <si>
    <t>C_i (TOPSIS)</t>
  </si>
  <si>
    <t>D+ (Euclidean distance from A+)</t>
  </si>
  <si>
    <t>D- (Euclidean distance from A-)</t>
  </si>
  <si>
    <t>Rank (Hellwig)</t>
  </si>
  <si>
    <t>Rank (TOPSIS)</t>
  </si>
  <si>
    <t>Revenue Achievement [%]</t>
  </si>
  <si>
    <t>Compliant Rate [%]</t>
  </si>
  <si>
    <t>Refund Rate [%]</t>
  </si>
  <si>
    <t>Convertion Rate [%]</t>
  </si>
  <si>
    <t>Average Order Value (AOV)</t>
  </si>
  <si>
    <t>SR</t>
  </si>
  <si>
    <t>Visits Made</t>
  </si>
  <si>
    <t>New Clients</t>
  </si>
  <si>
    <t>Order #</t>
  </si>
  <si>
    <t>A+</t>
  </si>
  <si>
    <t>A-</t>
  </si>
  <si>
    <t>Average of ResponseTimeDays</t>
  </si>
  <si>
    <t>Average of CustomerSatisfaction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</si>
</sst>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9" fontId="0" fillId="0" borderId="0" xfId="2" applyFon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3">
    <dxf>
      <numFmt numFmtId="2" formatCode="0.0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zysztof Kubacki" refreshedDate="45870.55700439815" backgroundQuery="1" createdVersion="8" refreshedVersion="8" minRefreshableVersion="3" recordCount="0" supportSubquery="1" supportAdvancedDrill="1" xr:uid="{5ECA172B-FD73-45D6-B329-218A6358090F}">
  <cacheSource type="external" connectionId="2"/>
  <cacheFields count="13">
    <cacheField name="[Table3].[SalespersonID].[SalespersonID]" caption="SalespersonID" numFmtId="0" level="1">
      <sharedItems count="30">
        <s v="S001"/>
        <s v="S002"/>
        <s v="S003"/>
        <s v="S004"/>
        <s v="S005"/>
        <s v="S006"/>
        <s v="S007"/>
        <s v="S008"/>
        <s v="S009"/>
        <s v="S010"/>
        <s v="S011"/>
        <s v="S012"/>
        <s v="S013"/>
        <s v="S014"/>
        <s v="S015"/>
        <s v="S016"/>
        <s v="S017"/>
        <s v="S018"/>
        <s v="S019"/>
        <s v="S020"/>
        <s v="S021"/>
        <s v="S022"/>
        <s v="S023"/>
        <s v="S024"/>
        <s v="S025"/>
        <s v="S026"/>
        <s v="S027"/>
        <s v="S028"/>
        <s v="S029"/>
        <s v="S030"/>
      </sharedItems>
      <extLst>
        <ext xmlns:x15="http://schemas.microsoft.com/office/spreadsheetml/2010/11/main" uri="{4F2E5C28-24EA-4eb8-9CBF-B6C8F9C3D259}">
          <x15:cachedUniqueNames>
            <x15:cachedUniqueName index="0" name="[Table3].[SalespersonID].&amp;[S001]"/>
            <x15:cachedUniqueName index="1" name="[Table3].[SalespersonID].&amp;[S002]"/>
            <x15:cachedUniqueName index="2" name="[Table3].[SalespersonID].&amp;[S003]"/>
            <x15:cachedUniqueName index="3" name="[Table3].[SalespersonID].&amp;[S004]"/>
            <x15:cachedUniqueName index="4" name="[Table3].[SalespersonID].&amp;[S005]"/>
            <x15:cachedUniqueName index="5" name="[Table3].[SalespersonID].&amp;[S006]"/>
            <x15:cachedUniqueName index="6" name="[Table3].[SalespersonID].&amp;[S007]"/>
            <x15:cachedUniqueName index="7" name="[Table3].[SalespersonID].&amp;[S008]"/>
            <x15:cachedUniqueName index="8" name="[Table3].[SalespersonID].&amp;[S009]"/>
            <x15:cachedUniqueName index="9" name="[Table3].[SalespersonID].&amp;[S010]"/>
            <x15:cachedUniqueName index="10" name="[Table3].[SalespersonID].&amp;[S011]"/>
            <x15:cachedUniqueName index="11" name="[Table3].[SalespersonID].&amp;[S012]"/>
            <x15:cachedUniqueName index="12" name="[Table3].[SalespersonID].&amp;[S013]"/>
            <x15:cachedUniqueName index="13" name="[Table3].[SalespersonID].&amp;[S014]"/>
            <x15:cachedUniqueName index="14" name="[Table3].[SalespersonID].&amp;[S015]"/>
            <x15:cachedUniqueName index="15" name="[Table3].[SalespersonID].&amp;[S016]"/>
            <x15:cachedUniqueName index="16" name="[Table3].[SalespersonID].&amp;[S017]"/>
            <x15:cachedUniqueName index="17" name="[Table3].[SalespersonID].&amp;[S018]"/>
            <x15:cachedUniqueName index="18" name="[Table3].[SalespersonID].&amp;[S019]"/>
            <x15:cachedUniqueName index="19" name="[Table3].[SalespersonID].&amp;[S020]"/>
            <x15:cachedUniqueName index="20" name="[Table3].[SalespersonID].&amp;[S021]"/>
            <x15:cachedUniqueName index="21" name="[Table3].[SalespersonID].&amp;[S022]"/>
            <x15:cachedUniqueName index="22" name="[Table3].[SalespersonID].&amp;[S023]"/>
            <x15:cachedUniqueName index="23" name="[Table3].[SalespersonID].&amp;[S024]"/>
            <x15:cachedUniqueName index="24" name="[Table3].[SalespersonID].&amp;[S025]"/>
            <x15:cachedUniqueName index="25" name="[Table3].[SalespersonID].&amp;[S026]"/>
            <x15:cachedUniqueName index="26" name="[Table3].[SalespersonID].&amp;[S027]"/>
            <x15:cachedUniqueName index="27" name="[Table3].[SalespersonID].&amp;[S028]"/>
            <x15:cachedUniqueName index="28" name="[Table3].[SalespersonID].&amp;[S029]"/>
            <x15:cachedUniqueName index="29" name="[Table3].[SalespersonID].&amp;[S030]"/>
          </x15:cachedUniqueNames>
        </ext>
      </extLst>
    </cacheField>
    <cacheField name="[Measures].[Sum of VisitsMade]" caption="Sum of VisitsMade" numFmtId="0" hierarchy="27" level="32767"/>
    <cacheField name="[Measures].[Sum of NewClients]" caption="Sum of NewClients" numFmtId="0" hierarchy="28" level="32767"/>
    <cacheField name="[Measures].[Sum of Revenue]" caption="Sum of Revenue" numFmtId="0" hierarchy="29" level="32767"/>
    <cacheField name="[Measures].[Sum of Orders made]" caption="Sum of Orders made" numFmtId="0" hierarchy="30" level="32767"/>
    <cacheField name="[Measures].[Visit Achievement]" caption="Visit Achievement" numFmtId="0" hierarchy="19" level="32767"/>
    <cacheField name="[Measures].[Revenue Achievement [%]]]" caption="Revenue Achievement [%]" numFmtId="0" hierarchy="20" level="32767"/>
    <cacheField name="[Measures].[Compliant Rate [%]]]" caption="Compliant Rate [%]" numFmtId="0" hierarchy="21" level="32767"/>
    <cacheField name="[Measures].[Refund Rate [%]]]" caption="Refund Rate [%]" numFmtId="0" hierarchy="22" level="32767"/>
    <cacheField name="[Measures].[Convertion Rate [%]]]" caption="Convertion Rate [%]" numFmtId="0" hierarchy="23" level="32767"/>
    <cacheField name="[Measures].[Average Order Value (AOV)]" caption="Average Order Value (AOV)" numFmtId="0" hierarchy="24" level="32767"/>
    <cacheField name="[Measures].[Average of ResponseTimeDays]" caption="Average of ResponseTimeDays" numFmtId="0" hierarchy="34" level="32767"/>
    <cacheField name="[Measures].[Average of CustomerSatisfaction]" caption="Average of CustomerSatisfaction" numFmtId="0" hierarchy="35" level="32767"/>
  </cacheFields>
  <cacheHierarchies count="36">
    <cacheHierarchy uniqueName="[Table3].[SalespersonID]" caption="SalespersonID" attribute="1" defaultMemberUniqueName="[Table3].[SalespersonID].[All]" allUniqueName="[Table3].[SalespersonID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Month]" caption="Month" attribute="1" defaultMemberUniqueName="[Table3].[Month].[All]" allUniqueName="[Table3].[Month].[All]" dimensionUniqueName="[Table3]" displayFolder="" count="0" memberValueDatatype="130" unbalanced="0"/>
    <cacheHierarchy uniqueName="[Table3].[Region]" caption="Region" attribute="1" defaultMemberUniqueName="[Table3].[Region].[All]" allUniqueName="[Table3].[Region].[All]" dimensionUniqueName="[Table3]" displayFolder="" count="0" memberValueDatatype="130" unbalanced="0"/>
    <cacheHierarchy uniqueName="[Table3].[VisitsPlanned]" caption="VisitsPlanned" attribute="1" defaultMemberUniqueName="[Table3].[VisitsPlanned].[All]" allUniqueName="[Table3].[VisitsPlanned].[All]" dimensionUniqueName="[Table3]" displayFolder="" count="0" memberValueDatatype="20" unbalanced="0"/>
    <cacheHierarchy uniqueName="[Table3].[VisitsMade]" caption="VisitsMade" attribute="1" defaultMemberUniqueName="[Table3].[VisitsMade].[All]" allUniqueName="[Table3].[VisitsMade].[All]" dimensionUniqueName="[Table3]" displayFolder="" count="0" memberValueDatatype="20" unbalanced="0"/>
    <cacheHierarchy uniqueName="[Table3].[NewClients]" caption="NewClients" attribute="1" defaultMemberUniqueName="[Table3].[NewClients].[All]" allUniqueName="[Table3].[NewClients].[All]" dimensionUniqueName="[Table3]" displayFolder="" count="0" memberValueDatatype="20" unbalanced="0"/>
    <cacheHierarchy uniqueName="[Table3].[Revenue]" caption="Revenue" attribute="1" defaultMemberUniqueName="[Table3].[Revenue].[All]" allUniqueName="[Table3].[Revenue].[All]" dimensionUniqueName="[Table3]" displayFolder="" count="0" memberValueDatatype="5" unbalanced="0"/>
    <cacheHierarchy uniqueName="[Table3].[SalesTarget]" caption="SalesTarget" attribute="1" defaultMemberUniqueName="[Table3].[SalesTarget].[All]" allUniqueName="[Table3].[SalesTarget].[All]" dimensionUniqueName="[Table3]" displayFolder="" count="0" memberValueDatatype="5" unbalanced="0"/>
    <cacheHierarchy uniqueName="[Table3].[Orders made]" caption="Orders made" attribute="1" defaultMemberUniqueName="[Table3].[Orders made].[All]" allUniqueName="[Table3].[Orders made].[All]" dimensionUniqueName="[Table3]" displayFolder="" count="0" memberValueDatatype="20" unbalanced="0"/>
    <cacheHierarchy uniqueName="[Table3].[ResponseTimeDays]" caption="ResponseTimeDays" attribute="1" defaultMemberUniqueName="[Table3].[ResponseTimeDays].[All]" allUniqueName="[Table3].[ResponseTimeDays].[All]" dimensionUniqueName="[Table3]" displayFolder="" count="0" memberValueDatatype="5" unbalanced="0"/>
    <cacheHierarchy uniqueName="[Table3].[CustomerSatisfaction]" caption="CustomerSatisfaction" attribute="1" defaultMemberUniqueName="[Table3].[CustomerSatisfaction].[All]" allUniqueName="[Table3].[CustomerSatisfaction].[All]" dimensionUniqueName="[Table3]" displayFolder="" count="0" memberValueDatatype="5" unbalanced="0"/>
    <cacheHierarchy uniqueName="[Table3].[ComplaintCount]" caption="ComplaintCount" attribute="1" defaultMemberUniqueName="[Table3].[ComplaintCount].[All]" allUniqueName="[Table3].[ComplaintCount].[All]" dimensionUniqueName="[Table3]" displayFolder="" count="0" memberValueDatatype="20" unbalanced="0"/>
    <cacheHierarchy uniqueName="[Table3].[Return value]" caption="Return value" attribute="1" defaultMemberUniqueName="[Table3].[Return value].[All]" allUniqueName="[Table3].[Return value].[All]" dimensionUniqueName="[Table3]" displayFolder="" count="0" memberValueDatatype="5" unbalanced="0"/>
    <cacheHierarchy uniqueName="[Table3].[Visit Achievement %]" caption="Visit Achievement %" attribute="1" defaultMemberUniqueName="[Table3].[Visit Achievement %].[All]" allUniqueName="[Table3].[Visit Achievement %].[All]" dimensionUniqueName="[Table3]" displayFolder="" count="0" memberValueDatatype="5" unbalanced="0"/>
    <cacheHierarchy uniqueName="[Table3].[Revenue Achievement]" caption="Revenue Achievement" attribute="1" defaultMemberUniqueName="[Table3].[Revenue Achievement].[All]" allUniqueName="[Table3].[Revenue Achievement].[All]" dimensionUniqueName="[Table3]" displayFolder="" count="0" memberValueDatatype="5" unbalanced="0"/>
    <cacheHierarchy uniqueName="[Table3].[ComplaintRate]" caption="ComplaintRate" attribute="1" defaultMemberUniqueName="[Table3].[ComplaintRate].[All]" allUniqueName="[Table3].[ComplaintRate].[All]" dimensionUniqueName="[Table3]" displayFolder="" count="0" memberValueDatatype="5" unbalanced="0"/>
    <cacheHierarchy uniqueName="[Table3].[RefundRate]" caption="RefundRate" attribute="1" defaultMemberUniqueName="[Table3].[RefundRate].[All]" allUniqueName="[Table3].[RefundRate].[All]" dimensionUniqueName="[Table3]" displayFolder="" count="0" memberValueDatatype="5" unbalanced="0"/>
    <cacheHierarchy uniqueName="[Table3].[ConversionRate]" caption="ConversionRate" attribute="1" defaultMemberUniqueName="[Table3].[ConversionRate].[All]" allUniqueName="[Table3].[ConversionRate].[All]" dimensionUniqueName="[Table3]" displayFolder="" count="0" memberValueDatatype="5" unbalanced="0"/>
    <cacheHierarchy uniqueName="[Table3].[Average Order Value]" caption="Average Order Value" attribute="1" defaultMemberUniqueName="[Table3].[Average Order Value].[All]" allUniqueName="[Table3].[Average Order Value].[All]" dimensionUniqueName="[Table3]" displayFolder="" count="0" memberValueDatatype="5" unbalanced="0"/>
    <cacheHierarchy uniqueName="[Measures].[Visit Achievement]" caption="Visit Achievement" measure="1" displayFolder="" measureGroup="Table3" count="0" oneField="1">
      <fieldsUsage count="1">
        <fieldUsage x="5"/>
      </fieldsUsage>
    </cacheHierarchy>
    <cacheHierarchy uniqueName="[Measures].[Revenue Achievement [%]]]" caption="Revenue Achievement [%]" measure="1" displayFolder="" measureGroup="Table3" count="0" oneField="1">
      <fieldsUsage count="1">
        <fieldUsage x="6"/>
      </fieldsUsage>
    </cacheHierarchy>
    <cacheHierarchy uniqueName="[Measures].[Compliant Rate [%]]]" caption="Compliant Rate [%]" measure="1" displayFolder="" measureGroup="Table3" count="0" oneField="1">
      <fieldsUsage count="1">
        <fieldUsage x="7"/>
      </fieldsUsage>
    </cacheHierarchy>
    <cacheHierarchy uniqueName="[Measures].[Refund Rate [%]]]" caption="Refund Rate [%]" measure="1" displayFolder="" measureGroup="Table3" count="0" oneField="1">
      <fieldsUsage count="1">
        <fieldUsage x="8"/>
      </fieldsUsage>
    </cacheHierarchy>
    <cacheHierarchy uniqueName="[Measures].[Convertion Rate [%]]]" caption="Convertion Rate [%]" measure="1" displayFolder="" measureGroup="Table3" count="0" oneField="1">
      <fieldsUsage count="1">
        <fieldUsage x="9"/>
      </fieldsUsage>
    </cacheHierarchy>
    <cacheHierarchy uniqueName="[Measures].[Average Order Value (AOV)]" caption="Average Order Value (AOV)" measure="1" displayFolder="" measureGroup="Table3" count="0" oneField="1">
      <fieldsUsage count="1">
        <fieldUsage x="10"/>
      </fieldsUsage>
    </cacheHierarchy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VisitsMade]" caption="Sum of VisitsMad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ewClients]" caption="Sum of NewClients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venue]" caption="Sum of Revenue" measure="1" displayFolder="" measureGroup="Table3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Orders made]" caption="Sum of Orders made" measure="1" displayFolder="" measureGroup="Table3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ResponseTimeDays]" caption="Sum of ResponseTimeDay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CustomerSatisfaction]" caption="Sum of CustomerSatisfaction" measure="1" displayFolder="" measureGroup="Table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Visit Achievement %]" caption="Sum of Visit Achievement %" measure="1" displayFolder="" measureGroup="Table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ResponseTimeDays]" caption="Average of ResponseTimeDays" measure="1" displayFolder="" measureGroup="Table3" count="0" oneField="1" hidden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CustomerSatisfaction]" caption="Average of CustomerSatisfaction" measure="1" displayFolder="" measureGroup="Table3" count="0" oneField="1" hidden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4A500-2C15-4B67-92F2-A94D960EB442}" name="PivotTable2" cacheId="0" applyNumberFormats="0" applyBorderFormats="0" applyFontFormats="0" applyPatternFormats="0" applyAlignmentFormats="0" applyWidthHeightFormats="1" dataCaption="Values" tag="fe990cc9-1a67-440d-b7ab-bf6d6d1bae66" updatedVersion="8" minRefreshableVersion="3" useAutoFormatting="1" subtotalHiddenItems="1" rowGrandTotals="0" colGrandTotals="0" itemPrintTitles="1" createdVersion="8" indent="0" outline="1" outlineData="1" multipleFieldFilters="0" rowHeaderCaption="SR">
  <location ref="A6:M36" firstHeaderRow="0" firstDataRow="1" firstDataCol="1"/>
  <pivotFields count="13">
    <pivotField axis="axisRow" allDrilled="1" subtotalTop="0" showAll="0" dataSourceSort="1" defaultSubtotal="0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Visits Made" fld="1" baseField="0" baseItem="0"/>
    <dataField name="New Clients" fld="2" baseField="0" baseItem="0"/>
    <dataField name="Revenue" fld="3" baseField="0" baseItem="0"/>
    <dataField name="Order #" fld="4" baseField="0" baseItem="0"/>
    <dataField name="Average of ResponseTimeDays" fld="11" subtotal="average" baseField="0" baseItem="0" numFmtId="2"/>
    <dataField name="Average of CustomerSatisfaction" fld="12" subtotal="average" baseField="0" baseItem="0" numFmtId="2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9" subtotal="count" baseField="0" baseItem="0"/>
    <dataField fld="10" subtotal="count" baseField="0" baseItem="0"/>
  </dataFields>
  <formats count="2">
    <format dxfId="1">
      <pivotArea collapsedLevelsAreSubtotals="1" fieldPosition="0">
        <references count="2">
          <reference field="4294967294" count="5" selected="0">
            <x v="6"/>
            <x v="7"/>
            <x v="8"/>
            <x v="9"/>
            <x v="10"/>
          </reference>
          <reference field="0" count="0"/>
        </references>
      </pivotArea>
    </format>
    <format dxfId="0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</format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Visits Made"/>
    <pivotHierarchy dragToData="1" caption="New Clients"/>
    <pivotHierarchy dragToData="1" caption="Revenue"/>
    <pivotHierarchy dragToData="1" caption="Order #"/>
    <pivotHierarchy dragToData="1" caption="Response Time Days"/>
    <pivotHierarchy dragToData="1" caption="Customer Satisfaction"/>
    <pivotHierarchy dragToData="1"/>
    <pivotHierarchy dragToData="1" caption="Average of ResponseTimeDays"/>
    <pivotHierarchy dragToData="1" caption="Average of CustomerSatisfaction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people_performance_dataset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131DC-212E-47ED-9B6D-5311996B759E}" name="Table3" displayName="Table3" ref="A2:S92" totalsRowShown="0" headerRowDxfId="22" dataDxfId="21" dataCellStyle="Percent">
  <autoFilter ref="A2:S92" xr:uid="{AF8131DC-212E-47ED-9B6D-5311996B759E}"/>
  <tableColumns count="19">
    <tableColumn id="1" xr3:uid="{7B85FEB1-BA84-4847-83A1-FD2A3849AE27}" name="SalespersonID" dataDxfId="20"/>
    <tableColumn id="2" xr3:uid="{3270FF3D-3A07-4644-A75D-D1BF453AAF91}" name="Month" dataDxfId="19"/>
    <tableColumn id="3" xr3:uid="{F6564938-C6E2-4F1E-8401-57F5D763F1A8}" name="Region" dataDxfId="18"/>
    <tableColumn id="4" xr3:uid="{7E704C1A-26CE-42EE-BC52-0B37EA449949}" name="VisitsPlanned" dataDxfId="17"/>
    <tableColumn id="5" xr3:uid="{A8AC3542-33D7-41E1-A25D-16696A9A90FB}" name="VisitsMade" dataDxfId="16"/>
    <tableColumn id="6" xr3:uid="{3FCA0339-03A5-4AD7-9AB8-0568472FDF95}" name="NewClients" dataDxfId="15"/>
    <tableColumn id="7" xr3:uid="{CF5051A2-097B-4F72-AC1B-27B130A34C36}" name="Revenue" dataDxfId="14"/>
    <tableColumn id="8" xr3:uid="{2B63B86D-A715-4093-8F7B-C0B75B573F05}" name="SalesTarget" dataDxfId="13"/>
    <tableColumn id="9" xr3:uid="{45E0D4C5-CD7C-44F4-8726-23F77FAA13FF}" name="Orders made" dataDxfId="12"/>
    <tableColumn id="10" xr3:uid="{3B91D963-CDDE-4AC3-A042-14580171EAE7}" name="ResponseTimeDays" dataDxfId="11"/>
    <tableColumn id="11" xr3:uid="{0559E833-CFCA-421F-943D-FF1CAF72B31A}" name="CustomerSatisfaction" dataDxfId="10"/>
    <tableColumn id="12" xr3:uid="{81C09A1D-179D-43E2-AF69-1A808E6F5E77}" name="ComplaintCount" dataDxfId="9"/>
    <tableColumn id="13" xr3:uid="{6DB385BD-C3AB-4FAF-B40A-8165757F01B5}" name="Return value" dataDxfId="8"/>
    <tableColumn id="14" xr3:uid="{286E5F86-D127-4AB7-A9F1-26F036481739}" name="Visit Achievement %" dataDxfId="7">
      <calculatedColumnFormula>E3/D3</calculatedColumnFormula>
    </tableColumn>
    <tableColumn id="15" xr3:uid="{4EAEEBA4-E185-4176-905B-29F0336F260C}" name="Revenue Achievement" dataDxfId="6">
      <calculatedColumnFormula>G3/H3</calculatedColumnFormula>
    </tableColumn>
    <tableColumn id="16" xr3:uid="{6545B86C-D369-4AB6-BDFB-7D761E90AFCE}" name="ComplaintRate" dataDxfId="5" dataCellStyle="Percent">
      <calculatedColumnFormula>L3/I3</calculatedColumnFormula>
    </tableColumn>
    <tableColumn id="17" xr3:uid="{D9ABAE19-2962-4669-9CBB-F87F7EF2665E}" name="RefundRate" dataDxfId="4" dataCellStyle="Percent">
      <calculatedColumnFormula>M3/G3</calculatedColumnFormula>
    </tableColumn>
    <tableColumn id="18" xr3:uid="{DD115A4D-9815-409F-93C4-919A4E7E5148}" name="ConversionRate" dataDxfId="3" dataCellStyle="Percent">
      <calculatedColumnFormula>F3/E3</calculatedColumnFormula>
    </tableColumn>
    <tableColumn id="19" xr3:uid="{8A77F701-49CE-4630-8BDF-643EAE0ACD2F}" name="Average Order Value" dataDxfId="2" dataCellStyle="Comma">
      <calculatedColumnFormula>G3/I3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62B82F-9C04-47C8-B170-0CF9EC8B5F78}">
  <we:reference id="0986d9dd-94f1-4b67-978d-c4cf6e6142a8" version="21.5.1.1" store="EXCatalog" storeType="EXCatalog"/>
  <we:alternateReferences>
    <we:reference id="WA200000018" version="21.5.1.1" store="pl-PL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workbookViewId="0">
      <selection activeCell="I72" sqref="I72"/>
    </sheetView>
  </sheetViews>
  <sheetFormatPr defaultRowHeight="14.5" x14ac:dyDescent="0.35"/>
  <cols>
    <col min="1" max="1" width="12.6328125" bestFit="1" customWidth="1"/>
    <col min="2" max="2" width="7.453125" bestFit="1" customWidth="1"/>
    <col min="3" max="3" width="6.453125" bestFit="1" customWidth="1"/>
    <col min="4" max="4" width="12.08984375" bestFit="1" customWidth="1"/>
    <col min="5" max="5" width="10.08984375" bestFit="1" customWidth="1"/>
    <col min="6" max="6" width="10.1796875" bestFit="1" customWidth="1"/>
    <col min="7" max="7" width="8.81640625" bestFit="1" customWidth="1"/>
    <col min="8" max="8" width="10.36328125" bestFit="1" customWidth="1"/>
    <col min="9" max="9" width="17.36328125" bestFit="1" customWidth="1"/>
    <col min="10" max="10" width="17.08984375" bestFit="1" customWidth="1"/>
    <col min="11" max="11" width="18.90625" bestFit="1" customWidth="1"/>
    <col min="12" max="12" width="14.6328125" bestFit="1" customWidth="1"/>
    <col min="13" max="13" width="12.26953125" bestFit="1" customWidth="1"/>
    <col min="14" max="14" width="8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8</v>
      </c>
      <c r="K1" s="1" t="s">
        <v>9</v>
      </c>
      <c r="L1" s="1" t="s">
        <v>10</v>
      </c>
      <c r="M1" s="1" t="s">
        <v>51</v>
      </c>
      <c r="N1" s="5"/>
      <c r="O1" s="5"/>
    </row>
    <row r="2" spans="1:15" x14ac:dyDescent="0.35">
      <c r="A2" t="s">
        <v>13</v>
      </c>
      <c r="B2" t="s">
        <v>14</v>
      </c>
      <c r="C2" t="s">
        <v>15</v>
      </c>
      <c r="D2">
        <v>18</v>
      </c>
      <c r="E2">
        <v>14</v>
      </c>
      <c r="F2">
        <v>2</v>
      </c>
      <c r="G2">
        <v>7707.93</v>
      </c>
      <c r="H2">
        <v>9276.5400000000009</v>
      </c>
      <c r="I2">
        <v>52</v>
      </c>
      <c r="J2">
        <v>1.6</v>
      </c>
      <c r="K2">
        <v>3.29</v>
      </c>
      <c r="L2">
        <v>1</v>
      </c>
      <c r="M2" s="4">
        <v>1271.8084500000002</v>
      </c>
      <c r="O2" s="6"/>
    </row>
    <row r="3" spans="1:15" x14ac:dyDescent="0.35">
      <c r="A3" t="s">
        <v>13</v>
      </c>
      <c r="B3" t="s">
        <v>16</v>
      </c>
      <c r="C3" t="s">
        <v>17</v>
      </c>
      <c r="D3">
        <v>20</v>
      </c>
      <c r="E3">
        <v>16</v>
      </c>
      <c r="F3">
        <v>1</v>
      </c>
      <c r="G3">
        <v>7467.92</v>
      </c>
      <c r="H3">
        <v>10065.65</v>
      </c>
      <c r="I3">
        <v>37</v>
      </c>
      <c r="J3">
        <v>1.24</v>
      </c>
      <c r="K3">
        <v>3.91</v>
      </c>
      <c r="L3">
        <v>1</v>
      </c>
      <c r="M3" s="4">
        <v>3069.3151199999998</v>
      </c>
      <c r="O3" s="6"/>
    </row>
    <row r="4" spans="1:15" x14ac:dyDescent="0.35">
      <c r="A4" t="s">
        <v>13</v>
      </c>
      <c r="B4" t="s">
        <v>18</v>
      </c>
      <c r="C4" t="s">
        <v>15</v>
      </c>
      <c r="D4">
        <v>16</v>
      </c>
      <c r="E4">
        <v>13</v>
      </c>
      <c r="F4">
        <v>3</v>
      </c>
      <c r="G4">
        <v>8127.31</v>
      </c>
      <c r="H4">
        <v>8098.91</v>
      </c>
      <c r="I4">
        <v>27</v>
      </c>
      <c r="J4">
        <v>2.4300000000000002</v>
      </c>
      <c r="K4">
        <v>4.67</v>
      </c>
      <c r="L4">
        <v>0</v>
      </c>
      <c r="M4" s="4">
        <v>495.76591000000002</v>
      </c>
      <c r="O4" s="6"/>
    </row>
    <row r="5" spans="1:15" x14ac:dyDescent="0.35">
      <c r="A5" t="s">
        <v>19</v>
      </c>
      <c r="B5" t="s">
        <v>14</v>
      </c>
      <c r="C5" t="s">
        <v>20</v>
      </c>
      <c r="D5">
        <v>20</v>
      </c>
      <c r="E5">
        <v>16</v>
      </c>
      <c r="F5">
        <v>6</v>
      </c>
      <c r="G5">
        <v>7477.29</v>
      </c>
      <c r="H5">
        <v>6650.07</v>
      </c>
      <c r="I5">
        <v>26</v>
      </c>
      <c r="J5">
        <v>1.58</v>
      </c>
      <c r="K5">
        <v>3.71</v>
      </c>
      <c r="L5">
        <v>0</v>
      </c>
      <c r="M5" s="4">
        <v>411.25094999999999</v>
      </c>
      <c r="O5" s="6"/>
    </row>
    <row r="6" spans="1:15" x14ac:dyDescent="0.35">
      <c r="A6" t="s">
        <v>19</v>
      </c>
      <c r="B6" t="s">
        <v>16</v>
      </c>
      <c r="C6" t="s">
        <v>20</v>
      </c>
      <c r="D6">
        <v>15</v>
      </c>
      <c r="E6">
        <v>12</v>
      </c>
      <c r="F6">
        <v>1</v>
      </c>
      <c r="G6">
        <v>11590.76</v>
      </c>
      <c r="H6">
        <v>7867.9</v>
      </c>
      <c r="I6">
        <v>42</v>
      </c>
      <c r="J6">
        <v>2.3199999999999998</v>
      </c>
      <c r="K6">
        <v>4.8499999999999996</v>
      </c>
      <c r="L6">
        <v>3</v>
      </c>
      <c r="M6" s="4">
        <v>1796.5678</v>
      </c>
      <c r="O6" s="6"/>
    </row>
    <row r="7" spans="1:15" x14ac:dyDescent="0.35">
      <c r="A7" t="s">
        <v>19</v>
      </c>
      <c r="B7" t="s">
        <v>18</v>
      </c>
      <c r="C7" t="s">
        <v>17</v>
      </c>
      <c r="D7">
        <v>25</v>
      </c>
      <c r="E7">
        <v>23</v>
      </c>
      <c r="F7">
        <v>1</v>
      </c>
      <c r="G7">
        <v>12432.41</v>
      </c>
      <c r="H7">
        <v>10932.07</v>
      </c>
      <c r="I7">
        <v>38</v>
      </c>
      <c r="J7">
        <v>1.94</v>
      </c>
      <c r="K7">
        <v>3.99</v>
      </c>
      <c r="L7">
        <v>1</v>
      </c>
      <c r="M7" s="4">
        <v>2101.0772900000002</v>
      </c>
      <c r="O7" s="6"/>
    </row>
    <row r="8" spans="1:15" x14ac:dyDescent="0.35">
      <c r="A8" t="s">
        <v>21</v>
      </c>
      <c r="B8" t="s">
        <v>14</v>
      </c>
      <c r="C8" t="s">
        <v>15</v>
      </c>
      <c r="D8">
        <v>21</v>
      </c>
      <c r="E8">
        <v>17</v>
      </c>
      <c r="F8">
        <v>1</v>
      </c>
      <c r="G8">
        <v>10339.379999999999</v>
      </c>
      <c r="H8">
        <v>10594.56</v>
      </c>
      <c r="I8">
        <v>36</v>
      </c>
      <c r="J8">
        <v>1.94</v>
      </c>
      <c r="K8">
        <v>4.25</v>
      </c>
      <c r="L8">
        <v>0</v>
      </c>
      <c r="M8" s="4">
        <v>1861.0883999999999</v>
      </c>
      <c r="O8" s="6"/>
    </row>
    <row r="9" spans="1:15" x14ac:dyDescent="0.35">
      <c r="A9" t="s">
        <v>21</v>
      </c>
      <c r="B9" t="s">
        <v>16</v>
      </c>
      <c r="C9" t="s">
        <v>20</v>
      </c>
      <c r="D9">
        <v>24</v>
      </c>
      <c r="E9">
        <v>21</v>
      </c>
      <c r="F9">
        <v>2</v>
      </c>
      <c r="G9">
        <v>6626.53</v>
      </c>
      <c r="H9">
        <v>7665.67</v>
      </c>
      <c r="I9">
        <v>26</v>
      </c>
      <c r="J9">
        <v>1.3</v>
      </c>
      <c r="K9">
        <v>3.97</v>
      </c>
      <c r="L9">
        <v>1</v>
      </c>
      <c r="M9" s="4">
        <v>689.15911999999992</v>
      </c>
      <c r="O9" s="6"/>
    </row>
    <row r="10" spans="1:15" x14ac:dyDescent="0.35">
      <c r="A10" t="s">
        <v>21</v>
      </c>
      <c r="B10" t="s">
        <v>18</v>
      </c>
      <c r="C10" t="s">
        <v>17</v>
      </c>
      <c r="D10">
        <v>15</v>
      </c>
      <c r="E10">
        <v>14</v>
      </c>
      <c r="F10">
        <v>2</v>
      </c>
      <c r="G10">
        <v>7318.67</v>
      </c>
      <c r="H10">
        <v>7713.34</v>
      </c>
      <c r="I10">
        <v>29</v>
      </c>
      <c r="J10">
        <v>1.63</v>
      </c>
      <c r="K10">
        <v>4.01</v>
      </c>
      <c r="L10">
        <v>0</v>
      </c>
      <c r="M10" s="4">
        <v>1536.9206999999999</v>
      </c>
      <c r="O10" s="6"/>
    </row>
    <row r="11" spans="1:15" x14ac:dyDescent="0.35">
      <c r="A11" t="s">
        <v>22</v>
      </c>
      <c r="B11" t="s">
        <v>14</v>
      </c>
      <c r="C11" t="s">
        <v>20</v>
      </c>
      <c r="D11">
        <v>20</v>
      </c>
      <c r="E11">
        <v>17</v>
      </c>
      <c r="F11">
        <v>0</v>
      </c>
      <c r="G11">
        <v>6695.31</v>
      </c>
      <c r="H11">
        <v>8297.16</v>
      </c>
      <c r="I11">
        <v>28</v>
      </c>
      <c r="J11">
        <v>2.36</v>
      </c>
      <c r="K11">
        <v>4.97</v>
      </c>
      <c r="L11">
        <v>1</v>
      </c>
      <c r="M11" s="4">
        <v>642.74976000000004</v>
      </c>
      <c r="O11" s="6"/>
    </row>
    <row r="12" spans="1:15" x14ac:dyDescent="0.35">
      <c r="A12" t="s">
        <v>22</v>
      </c>
      <c r="B12" t="s">
        <v>16</v>
      </c>
      <c r="C12" t="s">
        <v>20</v>
      </c>
      <c r="D12">
        <v>25</v>
      </c>
      <c r="E12">
        <v>22</v>
      </c>
      <c r="F12">
        <v>0</v>
      </c>
      <c r="G12">
        <v>6123.34</v>
      </c>
      <c r="H12">
        <v>9623.41</v>
      </c>
      <c r="I12">
        <v>31</v>
      </c>
      <c r="J12">
        <v>1.99</v>
      </c>
      <c r="K12">
        <v>4.38</v>
      </c>
      <c r="L12">
        <v>1</v>
      </c>
      <c r="M12" s="4">
        <v>887.88429999999994</v>
      </c>
      <c r="O12" s="6"/>
    </row>
    <row r="13" spans="1:15" x14ac:dyDescent="0.35">
      <c r="A13" t="s">
        <v>22</v>
      </c>
      <c r="B13" t="s">
        <v>18</v>
      </c>
      <c r="C13" t="s">
        <v>15</v>
      </c>
      <c r="D13">
        <v>21</v>
      </c>
      <c r="E13">
        <v>18</v>
      </c>
      <c r="F13">
        <v>2</v>
      </c>
      <c r="G13">
        <v>10157.06</v>
      </c>
      <c r="H13">
        <v>10402.870000000001</v>
      </c>
      <c r="I13">
        <v>42</v>
      </c>
      <c r="J13">
        <v>1.87</v>
      </c>
      <c r="K13">
        <v>3.56</v>
      </c>
      <c r="L13">
        <v>3</v>
      </c>
      <c r="M13" s="4">
        <v>1584.50136</v>
      </c>
      <c r="O13" s="6"/>
    </row>
    <row r="14" spans="1:15" x14ac:dyDescent="0.35">
      <c r="A14" t="s">
        <v>23</v>
      </c>
      <c r="B14" t="s">
        <v>14</v>
      </c>
      <c r="C14" t="s">
        <v>17</v>
      </c>
      <c r="D14">
        <v>28</v>
      </c>
      <c r="E14">
        <v>27</v>
      </c>
      <c r="F14">
        <v>3</v>
      </c>
      <c r="G14">
        <v>9987.86</v>
      </c>
      <c r="H14">
        <v>8810.02</v>
      </c>
      <c r="I14">
        <v>44</v>
      </c>
      <c r="J14">
        <v>1.36</v>
      </c>
      <c r="K14">
        <v>4.49</v>
      </c>
      <c r="L14">
        <v>1</v>
      </c>
      <c r="M14" s="4">
        <v>1038.7374400000001</v>
      </c>
    </row>
    <row r="15" spans="1:15" x14ac:dyDescent="0.35">
      <c r="A15" t="s">
        <v>23</v>
      </c>
      <c r="B15" t="s">
        <v>16</v>
      </c>
      <c r="C15" t="s">
        <v>17</v>
      </c>
      <c r="D15">
        <v>27</v>
      </c>
      <c r="E15">
        <v>25</v>
      </c>
      <c r="F15">
        <v>4</v>
      </c>
      <c r="G15">
        <v>6483.99</v>
      </c>
      <c r="H15">
        <v>9437.85</v>
      </c>
      <c r="I15">
        <v>32</v>
      </c>
      <c r="J15">
        <v>2.19</v>
      </c>
      <c r="K15">
        <v>3.05</v>
      </c>
      <c r="L15">
        <v>1</v>
      </c>
      <c r="M15" s="4">
        <v>674.33495999999991</v>
      </c>
    </row>
    <row r="16" spans="1:15" x14ac:dyDescent="0.35">
      <c r="A16" t="s">
        <v>23</v>
      </c>
      <c r="B16" t="s">
        <v>18</v>
      </c>
      <c r="C16" t="s">
        <v>24</v>
      </c>
      <c r="D16">
        <v>29</v>
      </c>
      <c r="E16">
        <v>27</v>
      </c>
      <c r="F16">
        <v>1</v>
      </c>
      <c r="G16">
        <v>7626.2</v>
      </c>
      <c r="H16">
        <v>8425.58</v>
      </c>
      <c r="I16">
        <v>31</v>
      </c>
      <c r="J16">
        <v>1.1000000000000001</v>
      </c>
      <c r="K16">
        <v>3.75</v>
      </c>
      <c r="L16">
        <v>1</v>
      </c>
      <c r="M16" s="4">
        <v>2150.5883999999996</v>
      </c>
    </row>
    <row r="17" spans="1:13" x14ac:dyDescent="0.35">
      <c r="A17" t="s">
        <v>25</v>
      </c>
      <c r="B17" t="s">
        <v>14</v>
      </c>
      <c r="C17" t="s">
        <v>17</v>
      </c>
      <c r="D17">
        <v>15</v>
      </c>
      <c r="E17">
        <v>15</v>
      </c>
      <c r="F17">
        <v>1</v>
      </c>
      <c r="G17">
        <v>5495.28</v>
      </c>
      <c r="H17">
        <v>10341.89</v>
      </c>
      <c r="I17">
        <v>32</v>
      </c>
      <c r="J17">
        <v>1.6</v>
      </c>
      <c r="K17">
        <v>4.22</v>
      </c>
      <c r="L17">
        <v>0</v>
      </c>
      <c r="M17" s="4">
        <v>555.02328</v>
      </c>
    </row>
    <row r="18" spans="1:13" x14ac:dyDescent="0.35">
      <c r="A18" t="s">
        <v>25</v>
      </c>
      <c r="B18" t="s">
        <v>16</v>
      </c>
      <c r="C18" t="s">
        <v>20</v>
      </c>
      <c r="D18">
        <v>21</v>
      </c>
      <c r="E18">
        <v>19</v>
      </c>
      <c r="F18">
        <v>2</v>
      </c>
      <c r="G18">
        <v>8963.67</v>
      </c>
      <c r="H18">
        <v>9644.36</v>
      </c>
      <c r="I18">
        <v>44</v>
      </c>
      <c r="J18">
        <v>1.67</v>
      </c>
      <c r="K18">
        <v>4.04</v>
      </c>
      <c r="L18">
        <v>1</v>
      </c>
      <c r="M18" s="4">
        <v>708.12993000000006</v>
      </c>
    </row>
    <row r="19" spans="1:13" x14ac:dyDescent="0.35">
      <c r="A19" t="s">
        <v>25</v>
      </c>
      <c r="B19" t="s">
        <v>18</v>
      </c>
      <c r="C19" t="s">
        <v>15</v>
      </c>
      <c r="D19">
        <v>22</v>
      </c>
      <c r="E19">
        <v>19</v>
      </c>
      <c r="F19">
        <v>0</v>
      </c>
      <c r="G19">
        <v>9732.01</v>
      </c>
      <c r="H19">
        <v>8624.81</v>
      </c>
      <c r="I19">
        <v>30</v>
      </c>
      <c r="J19">
        <v>1.63</v>
      </c>
      <c r="K19">
        <v>3.5</v>
      </c>
      <c r="L19">
        <v>0</v>
      </c>
      <c r="M19" s="4">
        <v>1634.9776800000002</v>
      </c>
    </row>
    <row r="20" spans="1:13" x14ac:dyDescent="0.35">
      <c r="A20" t="s">
        <v>26</v>
      </c>
      <c r="B20" t="s">
        <v>14</v>
      </c>
      <c r="C20" t="s">
        <v>15</v>
      </c>
      <c r="D20">
        <v>16</v>
      </c>
      <c r="E20">
        <v>16</v>
      </c>
      <c r="F20">
        <v>3</v>
      </c>
      <c r="G20">
        <v>15305.39</v>
      </c>
      <c r="H20">
        <v>11358.44</v>
      </c>
      <c r="I20">
        <v>88</v>
      </c>
      <c r="J20">
        <v>1.61</v>
      </c>
      <c r="K20">
        <v>3.71</v>
      </c>
      <c r="L20">
        <v>1</v>
      </c>
      <c r="M20" s="4">
        <v>1163.20964</v>
      </c>
    </row>
    <row r="21" spans="1:13" x14ac:dyDescent="0.35">
      <c r="A21" t="s">
        <v>26</v>
      </c>
      <c r="B21" t="s">
        <v>16</v>
      </c>
      <c r="C21" t="s">
        <v>24</v>
      </c>
      <c r="D21">
        <v>28</v>
      </c>
      <c r="E21">
        <v>24</v>
      </c>
      <c r="F21">
        <v>3</v>
      </c>
      <c r="G21">
        <v>13603.18</v>
      </c>
      <c r="H21">
        <v>6915.45</v>
      </c>
      <c r="I21">
        <v>44</v>
      </c>
      <c r="J21">
        <v>1.8</v>
      </c>
      <c r="K21">
        <v>4.32</v>
      </c>
      <c r="L21">
        <v>0</v>
      </c>
      <c r="M21" s="4">
        <v>2679.8264600000002</v>
      </c>
    </row>
    <row r="22" spans="1:13" x14ac:dyDescent="0.35">
      <c r="A22" t="s">
        <v>26</v>
      </c>
      <c r="B22" t="s">
        <v>18</v>
      </c>
      <c r="C22" t="s">
        <v>20</v>
      </c>
      <c r="D22">
        <v>26</v>
      </c>
      <c r="E22">
        <v>25</v>
      </c>
      <c r="F22">
        <v>1</v>
      </c>
      <c r="G22">
        <v>11203.04</v>
      </c>
      <c r="H22">
        <v>10340.700000000001</v>
      </c>
      <c r="I22">
        <v>37</v>
      </c>
      <c r="J22">
        <v>1.98</v>
      </c>
      <c r="K22">
        <v>4.3</v>
      </c>
      <c r="L22">
        <v>0</v>
      </c>
      <c r="M22" s="4">
        <v>1019.4766400000001</v>
      </c>
    </row>
    <row r="23" spans="1:13" x14ac:dyDescent="0.35">
      <c r="A23" t="s">
        <v>27</v>
      </c>
      <c r="B23" t="s">
        <v>14</v>
      </c>
      <c r="C23" t="s">
        <v>15</v>
      </c>
      <c r="D23">
        <v>15</v>
      </c>
      <c r="E23">
        <v>14</v>
      </c>
      <c r="F23">
        <v>2</v>
      </c>
      <c r="G23">
        <v>8526.59</v>
      </c>
      <c r="H23">
        <v>11029.28</v>
      </c>
      <c r="I23">
        <v>32</v>
      </c>
      <c r="J23">
        <v>1.52</v>
      </c>
      <c r="K23">
        <v>4.26</v>
      </c>
      <c r="L23">
        <v>3</v>
      </c>
      <c r="M23" s="4">
        <v>2097.5411399999998</v>
      </c>
    </row>
    <row r="24" spans="1:13" x14ac:dyDescent="0.35">
      <c r="A24" t="s">
        <v>27</v>
      </c>
      <c r="B24" t="s">
        <v>16</v>
      </c>
      <c r="C24" t="s">
        <v>17</v>
      </c>
      <c r="D24">
        <v>15</v>
      </c>
      <c r="E24">
        <v>11</v>
      </c>
      <c r="F24">
        <v>2</v>
      </c>
      <c r="G24">
        <v>8432.86</v>
      </c>
      <c r="H24">
        <v>7084.39</v>
      </c>
      <c r="I24">
        <v>36</v>
      </c>
      <c r="J24">
        <v>3.1</v>
      </c>
      <c r="K24">
        <v>3.78</v>
      </c>
      <c r="L24">
        <v>0</v>
      </c>
      <c r="M24" s="4">
        <v>1627.5419800000002</v>
      </c>
    </row>
    <row r="25" spans="1:13" x14ac:dyDescent="0.35">
      <c r="A25" t="s">
        <v>27</v>
      </c>
      <c r="B25" t="s">
        <v>18</v>
      </c>
      <c r="C25" t="s">
        <v>20</v>
      </c>
      <c r="D25">
        <v>19</v>
      </c>
      <c r="E25">
        <v>15</v>
      </c>
      <c r="F25">
        <v>1</v>
      </c>
      <c r="G25">
        <v>12895.28</v>
      </c>
      <c r="H25">
        <v>10924.99</v>
      </c>
      <c r="I25">
        <v>46</v>
      </c>
      <c r="J25">
        <v>2.0499999999999998</v>
      </c>
      <c r="K25">
        <v>3.18</v>
      </c>
      <c r="L25">
        <v>1</v>
      </c>
      <c r="M25" s="4">
        <v>3945.95568</v>
      </c>
    </row>
    <row r="26" spans="1:13" x14ac:dyDescent="0.35">
      <c r="A26" t="s">
        <v>28</v>
      </c>
      <c r="B26" t="s">
        <v>14</v>
      </c>
      <c r="C26" t="s">
        <v>24</v>
      </c>
      <c r="D26">
        <v>22</v>
      </c>
      <c r="E26">
        <v>21</v>
      </c>
      <c r="F26">
        <v>2</v>
      </c>
      <c r="G26">
        <v>13394.7</v>
      </c>
      <c r="H26">
        <v>6653.02</v>
      </c>
      <c r="I26">
        <v>53</v>
      </c>
      <c r="J26">
        <v>2.2200000000000002</v>
      </c>
      <c r="K26">
        <v>4.76</v>
      </c>
      <c r="L26">
        <v>0</v>
      </c>
      <c r="M26" s="4">
        <v>3710.3319000000006</v>
      </c>
    </row>
    <row r="27" spans="1:13" x14ac:dyDescent="0.35">
      <c r="A27" t="s">
        <v>28</v>
      </c>
      <c r="B27" t="s">
        <v>16</v>
      </c>
      <c r="C27" t="s">
        <v>20</v>
      </c>
      <c r="D27">
        <v>20</v>
      </c>
      <c r="E27">
        <v>18</v>
      </c>
      <c r="F27">
        <v>1</v>
      </c>
      <c r="G27">
        <v>12673.69</v>
      </c>
      <c r="H27">
        <v>6644.37</v>
      </c>
      <c r="I27">
        <v>55</v>
      </c>
      <c r="J27">
        <v>2.38</v>
      </c>
      <c r="K27">
        <v>4.4800000000000004</v>
      </c>
      <c r="L27">
        <v>3</v>
      </c>
      <c r="M27" s="4">
        <v>329.51594</v>
      </c>
    </row>
    <row r="28" spans="1:13" x14ac:dyDescent="0.35">
      <c r="A28" t="s">
        <v>28</v>
      </c>
      <c r="B28" t="s">
        <v>18</v>
      </c>
      <c r="C28" t="s">
        <v>24</v>
      </c>
      <c r="D28">
        <v>20</v>
      </c>
      <c r="E28">
        <v>19</v>
      </c>
      <c r="F28">
        <v>0</v>
      </c>
      <c r="G28">
        <v>3852.02</v>
      </c>
      <c r="H28">
        <v>9625.3700000000008</v>
      </c>
      <c r="I28">
        <v>13</v>
      </c>
      <c r="J28">
        <v>1.99</v>
      </c>
      <c r="K28">
        <v>4.05</v>
      </c>
      <c r="L28">
        <v>2</v>
      </c>
      <c r="M28" s="4">
        <v>466.09441999999996</v>
      </c>
    </row>
    <row r="29" spans="1:13" x14ac:dyDescent="0.35">
      <c r="A29" t="s">
        <v>29</v>
      </c>
      <c r="B29" t="s">
        <v>14</v>
      </c>
      <c r="C29" t="s">
        <v>20</v>
      </c>
      <c r="D29">
        <v>22</v>
      </c>
      <c r="E29">
        <v>19</v>
      </c>
      <c r="F29">
        <v>0</v>
      </c>
      <c r="G29">
        <v>10458.36</v>
      </c>
      <c r="H29">
        <v>7722.99</v>
      </c>
      <c r="I29">
        <v>46</v>
      </c>
      <c r="J29">
        <v>1.32</v>
      </c>
      <c r="K29">
        <v>3.46</v>
      </c>
      <c r="L29">
        <v>0</v>
      </c>
      <c r="M29" s="4">
        <v>3660.4259999999999</v>
      </c>
    </row>
    <row r="30" spans="1:13" x14ac:dyDescent="0.35">
      <c r="A30" t="s">
        <v>29</v>
      </c>
      <c r="B30" t="s">
        <v>16</v>
      </c>
      <c r="C30" t="s">
        <v>24</v>
      </c>
      <c r="D30">
        <v>18</v>
      </c>
      <c r="E30">
        <v>14</v>
      </c>
      <c r="F30">
        <v>1</v>
      </c>
      <c r="G30">
        <v>5849.71</v>
      </c>
      <c r="H30">
        <v>7123.58</v>
      </c>
      <c r="I30">
        <v>17</v>
      </c>
      <c r="J30">
        <v>2.27</v>
      </c>
      <c r="K30">
        <v>4.97</v>
      </c>
      <c r="L30">
        <v>0</v>
      </c>
      <c r="M30" s="4">
        <v>555.72244999999998</v>
      </c>
    </row>
    <row r="31" spans="1:13" x14ac:dyDescent="0.35">
      <c r="A31" t="s">
        <v>29</v>
      </c>
      <c r="B31" t="s">
        <v>18</v>
      </c>
      <c r="C31" t="s">
        <v>17</v>
      </c>
      <c r="D31">
        <v>23</v>
      </c>
      <c r="E31">
        <v>21</v>
      </c>
      <c r="F31">
        <v>0</v>
      </c>
      <c r="G31">
        <v>9783.9699999999993</v>
      </c>
      <c r="H31">
        <v>10116.42</v>
      </c>
      <c r="I31">
        <v>28</v>
      </c>
      <c r="J31">
        <v>1.93</v>
      </c>
      <c r="K31">
        <v>4.17</v>
      </c>
      <c r="L31">
        <v>2</v>
      </c>
      <c r="M31" s="4">
        <v>1947.0100299999999</v>
      </c>
    </row>
    <row r="32" spans="1:13" x14ac:dyDescent="0.35">
      <c r="A32" t="s">
        <v>30</v>
      </c>
      <c r="B32" t="s">
        <v>14</v>
      </c>
      <c r="C32" t="s">
        <v>24</v>
      </c>
      <c r="D32">
        <v>15</v>
      </c>
      <c r="E32">
        <v>14</v>
      </c>
      <c r="F32">
        <v>1</v>
      </c>
      <c r="G32">
        <v>8052.3</v>
      </c>
      <c r="H32">
        <v>9936.2000000000007</v>
      </c>
      <c r="I32">
        <v>23</v>
      </c>
      <c r="J32">
        <v>1.85</v>
      </c>
      <c r="K32">
        <v>4.7</v>
      </c>
      <c r="L32">
        <v>1</v>
      </c>
      <c r="M32" s="4">
        <v>3228.9723000000004</v>
      </c>
    </row>
    <row r="33" spans="1:13" x14ac:dyDescent="0.35">
      <c r="A33" t="s">
        <v>30</v>
      </c>
      <c r="B33" t="s">
        <v>16</v>
      </c>
      <c r="C33" t="s">
        <v>24</v>
      </c>
      <c r="D33">
        <v>28</v>
      </c>
      <c r="E33">
        <v>27</v>
      </c>
      <c r="F33">
        <v>6</v>
      </c>
      <c r="G33">
        <v>9327.26</v>
      </c>
      <c r="H33">
        <v>9952.15</v>
      </c>
      <c r="I33">
        <v>41</v>
      </c>
      <c r="J33">
        <v>0.99</v>
      </c>
      <c r="K33">
        <v>4.82</v>
      </c>
      <c r="L33">
        <v>0</v>
      </c>
      <c r="M33" s="4">
        <v>2844.8143</v>
      </c>
    </row>
    <row r="34" spans="1:13" x14ac:dyDescent="0.35">
      <c r="A34" t="s">
        <v>30</v>
      </c>
      <c r="B34" t="s">
        <v>18</v>
      </c>
      <c r="C34" t="s">
        <v>24</v>
      </c>
      <c r="D34">
        <v>26</v>
      </c>
      <c r="E34">
        <v>23</v>
      </c>
      <c r="F34">
        <v>3</v>
      </c>
      <c r="G34">
        <v>11614.33</v>
      </c>
      <c r="H34">
        <v>7151.95</v>
      </c>
      <c r="I34">
        <v>41</v>
      </c>
      <c r="J34">
        <v>1.95</v>
      </c>
      <c r="K34">
        <v>3.36</v>
      </c>
      <c r="L34">
        <v>0</v>
      </c>
      <c r="M34" s="4">
        <v>464.57319999999999</v>
      </c>
    </row>
    <row r="35" spans="1:13" x14ac:dyDescent="0.35">
      <c r="A35" t="s">
        <v>31</v>
      </c>
      <c r="B35" t="s">
        <v>14</v>
      </c>
      <c r="C35" t="s">
        <v>15</v>
      </c>
      <c r="D35">
        <v>19</v>
      </c>
      <c r="E35">
        <v>15</v>
      </c>
      <c r="F35">
        <v>1</v>
      </c>
      <c r="G35">
        <v>9201.6</v>
      </c>
      <c r="H35">
        <v>9591.52</v>
      </c>
      <c r="I35">
        <v>41</v>
      </c>
      <c r="J35">
        <v>0.94</v>
      </c>
      <c r="K35">
        <v>4.79</v>
      </c>
      <c r="L35">
        <v>0</v>
      </c>
      <c r="M35" s="4">
        <v>2171.5776000000001</v>
      </c>
    </row>
    <row r="36" spans="1:13" x14ac:dyDescent="0.35">
      <c r="A36" t="s">
        <v>31</v>
      </c>
      <c r="B36" t="s">
        <v>16</v>
      </c>
      <c r="C36" t="s">
        <v>20</v>
      </c>
      <c r="D36">
        <v>28</v>
      </c>
      <c r="E36">
        <v>26</v>
      </c>
      <c r="F36">
        <v>1</v>
      </c>
      <c r="G36">
        <v>9315.98</v>
      </c>
      <c r="H36">
        <v>11032.44</v>
      </c>
      <c r="I36">
        <v>43</v>
      </c>
      <c r="J36">
        <v>1.51</v>
      </c>
      <c r="K36">
        <v>3.42</v>
      </c>
      <c r="L36">
        <v>1</v>
      </c>
      <c r="M36" s="4">
        <v>2273.0991199999999</v>
      </c>
    </row>
    <row r="37" spans="1:13" x14ac:dyDescent="0.35">
      <c r="A37" t="s">
        <v>31</v>
      </c>
      <c r="B37" t="s">
        <v>18</v>
      </c>
      <c r="C37" t="s">
        <v>20</v>
      </c>
      <c r="D37">
        <v>17</v>
      </c>
      <c r="E37">
        <v>15</v>
      </c>
      <c r="F37">
        <v>3</v>
      </c>
      <c r="G37">
        <v>4519.67</v>
      </c>
      <c r="H37">
        <v>12242.82</v>
      </c>
      <c r="I37">
        <v>36</v>
      </c>
      <c r="J37">
        <v>1.48</v>
      </c>
      <c r="K37">
        <v>3.75</v>
      </c>
      <c r="L37">
        <v>0</v>
      </c>
      <c r="M37" s="4">
        <v>397.73095999999998</v>
      </c>
    </row>
    <row r="38" spans="1:13" x14ac:dyDescent="0.35">
      <c r="A38" t="s">
        <v>32</v>
      </c>
      <c r="B38" t="s">
        <v>14</v>
      </c>
      <c r="C38" t="s">
        <v>20</v>
      </c>
      <c r="D38">
        <v>23</v>
      </c>
      <c r="E38">
        <v>20</v>
      </c>
      <c r="F38">
        <v>2</v>
      </c>
      <c r="G38">
        <v>7296.13</v>
      </c>
      <c r="H38">
        <v>12313.06</v>
      </c>
      <c r="I38">
        <v>26</v>
      </c>
      <c r="J38">
        <v>2.63</v>
      </c>
      <c r="K38">
        <v>4.13</v>
      </c>
      <c r="L38">
        <v>1</v>
      </c>
      <c r="M38" s="4">
        <v>3027.8939499999997</v>
      </c>
    </row>
    <row r="39" spans="1:13" x14ac:dyDescent="0.35">
      <c r="A39" t="s">
        <v>32</v>
      </c>
      <c r="B39" t="s">
        <v>16</v>
      </c>
      <c r="C39" t="s">
        <v>24</v>
      </c>
      <c r="D39">
        <v>15</v>
      </c>
      <c r="E39">
        <v>11</v>
      </c>
      <c r="F39">
        <v>0</v>
      </c>
      <c r="G39">
        <v>11488.5</v>
      </c>
      <c r="H39">
        <v>8675.4</v>
      </c>
      <c r="I39">
        <v>53</v>
      </c>
      <c r="J39">
        <v>1.65</v>
      </c>
      <c r="K39">
        <v>3.57</v>
      </c>
      <c r="L39">
        <v>0</v>
      </c>
      <c r="M39" s="4">
        <v>1240.758</v>
      </c>
    </row>
    <row r="40" spans="1:13" x14ac:dyDescent="0.35">
      <c r="A40" t="s">
        <v>32</v>
      </c>
      <c r="B40" t="s">
        <v>18</v>
      </c>
      <c r="C40" t="s">
        <v>15</v>
      </c>
      <c r="D40">
        <v>20</v>
      </c>
      <c r="E40">
        <v>19</v>
      </c>
      <c r="F40">
        <v>2</v>
      </c>
      <c r="G40">
        <v>7922.62</v>
      </c>
      <c r="H40">
        <v>9484.18</v>
      </c>
      <c r="I40">
        <v>29</v>
      </c>
      <c r="J40">
        <v>2.13</v>
      </c>
      <c r="K40">
        <v>4.4400000000000004</v>
      </c>
      <c r="L40">
        <v>1</v>
      </c>
      <c r="M40" s="4">
        <v>2067.8038200000001</v>
      </c>
    </row>
    <row r="41" spans="1:13" x14ac:dyDescent="0.35">
      <c r="A41" t="s">
        <v>33</v>
      </c>
      <c r="B41" t="s">
        <v>14</v>
      </c>
      <c r="C41" t="s">
        <v>24</v>
      </c>
      <c r="D41">
        <v>24</v>
      </c>
      <c r="E41">
        <v>20</v>
      </c>
      <c r="F41">
        <v>3</v>
      </c>
      <c r="G41">
        <v>11596.56</v>
      </c>
      <c r="H41">
        <v>8153.65</v>
      </c>
      <c r="I41">
        <v>81</v>
      </c>
      <c r="J41">
        <v>2.6</v>
      </c>
      <c r="K41">
        <v>3.4</v>
      </c>
      <c r="L41">
        <v>1</v>
      </c>
      <c r="M41" s="4">
        <v>2678.8053599999998</v>
      </c>
    </row>
    <row r="42" spans="1:13" x14ac:dyDescent="0.35">
      <c r="A42" t="s">
        <v>33</v>
      </c>
      <c r="B42" t="s">
        <v>16</v>
      </c>
      <c r="C42" t="s">
        <v>24</v>
      </c>
      <c r="D42">
        <v>28</v>
      </c>
      <c r="E42">
        <v>25</v>
      </c>
      <c r="F42">
        <v>1</v>
      </c>
      <c r="G42">
        <v>8488.9599999999991</v>
      </c>
      <c r="H42">
        <v>9805.51</v>
      </c>
      <c r="I42">
        <v>33</v>
      </c>
      <c r="J42">
        <v>2</v>
      </c>
      <c r="K42">
        <v>4.68</v>
      </c>
      <c r="L42">
        <v>0</v>
      </c>
      <c r="M42" s="4">
        <v>3064.5145599999996</v>
      </c>
    </row>
    <row r="43" spans="1:13" x14ac:dyDescent="0.35">
      <c r="A43" t="s">
        <v>33</v>
      </c>
      <c r="B43" t="s">
        <v>18</v>
      </c>
      <c r="C43" t="s">
        <v>15</v>
      </c>
      <c r="D43">
        <v>28</v>
      </c>
      <c r="E43">
        <v>27</v>
      </c>
      <c r="F43">
        <v>3</v>
      </c>
      <c r="G43">
        <v>8918.6</v>
      </c>
      <c r="H43">
        <v>12690.28</v>
      </c>
      <c r="I43">
        <v>39</v>
      </c>
      <c r="J43">
        <v>1.9</v>
      </c>
      <c r="K43">
        <v>4.08</v>
      </c>
      <c r="L43">
        <v>1</v>
      </c>
      <c r="M43" s="4">
        <v>1756.9642000000001</v>
      </c>
    </row>
    <row r="44" spans="1:13" x14ac:dyDescent="0.35">
      <c r="A44" t="s">
        <v>34</v>
      </c>
      <c r="B44" t="s">
        <v>14</v>
      </c>
      <c r="C44" t="s">
        <v>15</v>
      </c>
      <c r="D44">
        <v>17</v>
      </c>
      <c r="E44">
        <v>15</v>
      </c>
      <c r="F44">
        <v>2</v>
      </c>
      <c r="G44">
        <v>4151.0200000000004</v>
      </c>
      <c r="H44">
        <v>10416.879999999999</v>
      </c>
      <c r="I44">
        <v>13</v>
      </c>
      <c r="J44">
        <v>2.19</v>
      </c>
      <c r="K44">
        <v>4.58</v>
      </c>
      <c r="L44">
        <v>0</v>
      </c>
      <c r="M44" s="4">
        <v>514.72648000000004</v>
      </c>
    </row>
    <row r="45" spans="1:13" x14ac:dyDescent="0.35">
      <c r="A45" t="s">
        <v>34</v>
      </c>
      <c r="B45" t="s">
        <v>16</v>
      </c>
      <c r="C45" t="s">
        <v>17</v>
      </c>
      <c r="D45">
        <v>19</v>
      </c>
      <c r="E45">
        <v>17</v>
      </c>
      <c r="F45">
        <v>1</v>
      </c>
      <c r="G45">
        <v>7859.79</v>
      </c>
      <c r="H45">
        <v>5459.35</v>
      </c>
      <c r="I45">
        <v>28</v>
      </c>
      <c r="J45">
        <v>2.7</v>
      </c>
      <c r="K45">
        <v>4</v>
      </c>
      <c r="L45">
        <v>1</v>
      </c>
      <c r="M45" s="4">
        <v>377.26992000000001</v>
      </c>
    </row>
    <row r="46" spans="1:13" x14ac:dyDescent="0.35">
      <c r="A46" t="s">
        <v>34</v>
      </c>
      <c r="B46" t="s">
        <v>18</v>
      </c>
      <c r="C46" t="s">
        <v>20</v>
      </c>
      <c r="D46">
        <v>25</v>
      </c>
      <c r="E46">
        <v>24</v>
      </c>
      <c r="F46">
        <v>1</v>
      </c>
      <c r="G46">
        <v>14998.29</v>
      </c>
      <c r="H46">
        <v>6476.97</v>
      </c>
      <c r="I46">
        <v>68</v>
      </c>
      <c r="J46">
        <v>2.1</v>
      </c>
      <c r="K46">
        <v>3.28</v>
      </c>
      <c r="L46">
        <v>0</v>
      </c>
      <c r="M46" s="4">
        <v>2129.7571800000001</v>
      </c>
    </row>
    <row r="47" spans="1:13" x14ac:dyDescent="0.35">
      <c r="A47" t="s">
        <v>35</v>
      </c>
      <c r="B47" t="s">
        <v>14</v>
      </c>
      <c r="C47" t="s">
        <v>24</v>
      </c>
      <c r="D47">
        <v>22</v>
      </c>
      <c r="E47">
        <v>18</v>
      </c>
      <c r="F47">
        <v>1</v>
      </c>
      <c r="G47">
        <v>13911.76</v>
      </c>
      <c r="H47">
        <v>12887.64</v>
      </c>
      <c r="I47">
        <v>44</v>
      </c>
      <c r="J47">
        <v>2.44</v>
      </c>
      <c r="K47">
        <v>4.87</v>
      </c>
      <c r="L47">
        <v>2</v>
      </c>
      <c r="M47" s="4">
        <v>723.41152</v>
      </c>
    </row>
    <row r="48" spans="1:13" x14ac:dyDescent="0.35">
      <c r="A48" t="s">
        <v>35</v>
      </c>
      <c r="B48" t="s">
        <v>16</v>
      </c>
      <c r="C48" t="s">
        <v>24</v>
      </c>
      <c r="D48">
        <v>24</v>
      </c>
      <c r="E48">
        <v>21</v>
      </c>
      <c r="F48">
        <v>2</v>
      </c>
      <c r="G48">
        <v>11309.88</v>
      </c>
      <c r="H48">
        <v>11393.21</v>
      </c>
      <c r="I48">
        <v>48</v>
      </c>
      <c r="J48">
        <v>1.77</v>
      </c>
      <c r="K48">
        <v>3.96</v>
      </c>
      <c r="L48">
        <v>2</v>
      </c>
      <c r="M48" s="4">
        <v>2352.4550399999998</v>
      </c>
    </row>
    <row r="49" spans="1:13" x14ac:dyDescent="0.35">
      <c r="A49" t="s">
        <v>35</v>
      </c>
      <c r="B49" t="s">
        <v>18</v>
      </c>
      <c r="C49" t="s">
        <v>24</v>
      </c>
      <c r="D49">
        <v>15</v>
      </c>
      <c r="E49">
        <v>11</v>
      </c>
      <c r="F49">
        <v>2</v>
      </c>
      <c r="G49">
        <v>6175.59</v>
      </c>
      <c r="H49">
        <v>7669.05</v>
      </c>
      <c r="I49">
        <v>22</v>
      </c>
      <c r="J49">
        <v>1.48</v>
      </c>
      <c r="K49">
        <v>4.99</v>
      </c>
      <c r="L49">
        <v>1</v>
      </c>
      <c r="M49" s="4">
        <v>1012.7967600000001</v>
      </c>
    </row>
    <row r="50" spans="1:13" x14ac:dyDescent="0.35">
      <c r="A50" t="s">
        <v>36</v>
      </c>
      <c r="B50" t="s">
        <v>14</v>
      </c>
      <c r="C50" t="s">
        <v>24</v>
      </c>
      <c r="D50">
        <v>15</v>
      </c>
      <c r="E50">
        <v>11</v>
      </c>
      <c r="F50">
        <v>3</v>
      </c>
      <c r="G50">
        <v>11685.7</v>
      </c>
      <c r="H50">
        <v>9922.67</v>
      </c>
      <c r="I50">
        <v>34</v>
      </c>
      <c r="J50">
        <v>1.19</v>
      </c>
      <c r="K50">
        <v>3.99</v>
      </c>
      <c r="L50">
        <v>1</v>
      </c>
      <c r="M50" s="4">
        <v>5363.7363000000005</v>
      </c>
    </row>
    <row r="51" spans="1:13" x14ac:dyDescent="0.35">
      <c r="A51" t="s">
        <v>36</v>
      </c>
      <c r="B51" t="s">
        <v>16</v>
      </c>
      <c r="C51" t="s">
        <v>17</v>
      </c>
      <c r="D51">
        <v>26</v>
      </c>
      <c r="E51">
        <v>26</v>
      </c>
      <c r="F51">
        <v>0</v>
      </c>
      <c r="G51">
        <v>9540.16</v>
      </c>
      <c r="H51">
        <v>10373.57</v>
      </c>
      <c r="I51">
        <v>45</v>
      </c>
      <c r="J51">
        <v>1.76</v>
      </c>
      <c r="K51">
        <v>3.44</v>
      </c>
      <c r="L51">
        <v>0</v>
      </c>
      <c r="M51" s="4">
        <v>1650.4476799999998</v>
      </c>
    </row>
    <row r="52" spans="1:13" x14ac:dyDescent="0.35">
      <c r="A52" t="s">
        <v>36</v>
      </c>
      <c r="B52" t="s">
        <v>18</v>
      </c>
      <c r="C52" t="s">
        <v>17</v>
      </c>
      <c r="D52">
        <v>17</v>
      </c>
      <c r="E52">
        <v>15</v>
      </c>
      <c r="F52">
        <v>2</v>
      </c>
      <c r="G52">
        <v>11223.44</v>
      </c>
      <c r="H52">
        <v>6452.12</v>
      </c>
      <c r="I52">
        <v>55</v>
      </c>
      <c r="J52">
        <v>1.89</v>
      </c>
      <c r="K52">
        <v>4.47</v>
      </c>
      <c r="L52">
        <v>1</v>
      </c>
      <c r="M52" s="4">
        <v>650.95952000000011</v>
      </c>
    </row>
    <row r="53" spans="1:13" x14ac:dyDescent="0.35">
      <c r="A53" t="s">
        <v>37</v>
      </c>
      <c r="B53" t="s">
        <v>14</v>
      </c>
      <c r="C53" t="s">
        <v>15</v>
      </c>
      <c r="D53">
        <v>24</v>
      </c>
      <c r="E53">
        <v>23</v>
      </c>
      <c r="F53">
        <v>1</v>
      </c>
      <c r="G53">
        <v>12395.63</v>
      </c>
      <c r="H53">
        <v>8644.0499999999993</v>
      </c>
      <c r="I53">
        <v>41</v>
      </c>
      <c r="J53">
        <v>1.55</v>
      </c>
      <c r="K53">
        <v>4.72</v>
      </c>
      <c r="L53">
        <v>0</v>
      </c>
      <c r="M53" s="4">
        <v>3842.6452999999997</v>
      </c>
    </row>
    <row r="54" spans="1:13" x14ac:dyDescent="0.35">
      <c r="A54" t="s">
        <v>37</v>
      </c>
      <c r="B54" t="s">
        <v>16</v>
      </c>
      <c r="C54" t="s">
        <v>15</v>
      </c>
      <c r="D54">
        <v>15</v>
      </c>
      <c r="E54">
        <v>14</v>
      </c>
      <c r="F54">
        <v>0</v>
      </c>
      <c r="G54">
        <v>10643.68</v>
      </c>
      <c r="H54">
        <v>10054.040000000001</v>
      </c>
      <c r="I54">
        <v>65</v>
      </c>
      <c r="J54">
        <v>1.26</v>
      </c>
      <c r="K54">
        <v>3.28</v>
      </c>
      <c r="L54">
        <v>3</v>
      </c>
      <c r="M54" s="4">
        <v>2288.3912</v>
      </c>
    </row>
    <row r="55" spans="1:13" x14ac:dyDescent="0.35">
      <c r="A55" t="s">
        <v>37</v>
      </c>
      <c r="B55" t="s">
        <v>18</v>
      </c>
      <c r="C55" t="s">
        <v>24</v>
      </c>
      <c r="D55">
        <v>20</v>
      </c>
      <c r="E55">
        <v>19</v>
      </c>
      <c r="F55">
        <v>1</v>
      </c>
      <c r="G55">
        <v>7554.07</v>
      </c>
      <c r="H55">
        <v>8736.41</v>
      </c>
      <c r="I55">
        <v>35</v>
      </c>
      <c r="J55">
        <v>2.16</v>
      </c>
      <c r="K55">
        <v>3.5</v>
      </c>
      <c r="L55">
        <v>1</v>
      </c>
      <c r="M55" s="4">
        <v>596.77152999999998</v>
      </c>
    </row>
    <row r="56" spans="1:13" x14ac:dyDescent="0.35">
      <c r="A56" t="s">
        <v>38</v>
      </c>
      <c r="B56" t="s">
        <v>14</v>
      </c>
      <c r="C56" t="s">
        <v>17</v>
      </c>
      <c r="D56">
        <v>26</v>
      </c>
      <c r="E56">
        <v>24</v>
      </c>
      <c r="F56">
        <v>1</v>
      </c>
      <c r="G56">
        <v>12857.66</v>
      </c>
      <c r="H56">
        <v>9094.99</v>
      </c>
      <c r="I56">
        <v>41</v>
      </c>
      <c r="J56">
        <v>1.89</v>
      </c>
      <c r="K56">
        <v>4.22</v>
      </c>
      <c r="L56">
        <v>2</v>
      </c>
      <c r="M56" s="4">
        <v>3947.3016199999997</v>
      </c>
    </row>
    <row r="57" spans="1:13" x14ac:dyDescent="0.35">
      <c r="A57" t="s">
        <v>38</v>
      </c>
      <c r="B57" t="s">
        <v>16</v>
      </c>
      <c r="C57" t="s">
        <v>20</v>
      </c>
      <c r="D57">
        <v>25</v>
      </c>
      <c r="E57">
        <v>25</v>
      </c>
      <c r="F57">
        <v>2</v>
      </c>
      <c r="G57">
        <v>9690.27</v>
      </c>
      <c r="H57">
        <v>8866.09</v>
      </c>
      <c r="I57">
        <v>37</v>
      </c>
      <c r="J57">
        <v>1.87</v>
      </c>
      <c r="K57">
        <v>3.99</v>
      </c>
      <c r="L57">
        <v>1</v>
      </c>
      <c r="M57" s="4">
        <v>978.7172700000001</v>
      </c>
    </row>
    <row r="58" spans="1:13" x14ac:dyDescent="0.35">
      <c r="A58" t="s">
        <v>38</v>
      </c>
      <c r="B58" t="s">
        <v>18</v>
      </c>
      <c r="C58" t="s">
        <v>17</v>
      </c>
      <c r="D58">
        <v>26</v>
      </c>
      <c r="E58">
        <v>24</v>
      </c>
      <c r="F58">
        <v>4</v>
      </c>
      <c r="G58">
        <v>11331.49</v>
      </c>
      <c r="H58">
        <v>7936.51</v>
      </c>
      <c r="I58">
        <v>45</v>
      </c>
      <c r="J58">
        <v>2.31</v>
      </c>
      <c r="K58">
        <v>4.45</v>
      </c>
      <c r="L58">
        <v>3</v>
      </c>
      <c r="M58" s="4">
        <v>2402.2758799999997</v>
      </c>
    </row>
    <row r="59" spans="1:13" x14ac:dyDescent="0.35">
      <c r="A59" t="s">
        <v>39</v>
      </c>
      <c r="B59" t="s">
        <v>14</v>
      </c>
      <c r="C59" t="s">
        <v>24</v>
      </c>
      <c r="D59">
        <v>21</v>
      </c>
      <c r="E59">
        <v>20</v>
      </c>
      <c r="F59">
        <v>2</v>
      </c>
      <c r="G59">
        <v>9043.7900000000009</v>
      </c>
      <c r="H59">
        <v>7554.1</v>
      </c>
      <c r="I59">
        <v>30</v>
      </c>
      <c r="J59">
        <v>1.78</v>
      </c>
      <c r="K59">
        <v>4.72</v>
      </c>
      <c r="L59">
        <v>1</v>
      </c>
      <c r="M59" s="4">
        <v>1935.3710600000002</v>
      </c>
    </row>
    <row r="60" spans="1:13" x14ac:dyDescent="0.35">
      <c r="A60" t="s">
        <v>39</v>
      </c>
      <c r="B60" t="s">
        <v>16</v>
      </c>
      <c r="C60" t="s">
        <v>17</v>
      </c>
      <c r="D60">
        <v>17</v>
      </c>
      <c r="E60">
        <v>13</v>
      </c>
      <c r="F60">
        <v>2</v>
      </c>
      <c r="G60">
        <v>8844.31</v>
      </c>
      <c r="H60">
        <v>11900.95</v>
      </c>
      <c r="I60">
        <v>33</v>
      </c>
      <c r="J60">
        <v>2.62</v>
      </c>
      <c r="K60">
        <v>4.4800000000000004</v>
      </c>
      <c r="L60">
        <v>1</v>
      </c>
      <c r="M60" s="4">
        <v>2326.0535300000001</v>
      </c>
    </row>
    <row r="61" spans="1:13" x14ac:dyDescent="0.35">
      <c r="A61" t="s">
        <v>39</v>
      </c>
      <c r="B61" t="s">
        <v>18</v>
      </c>
      <c r="C61" t="s">
        <v>24</v>
      </c>
      <c r="D61">
        <v>27</v>
      </c>
      <c r="E61">
        <v>26</v>
      </c>
      <c r="F61">
        <v>5</v>
      </c>
      <c r="G61">
        <v>4070.96</v>
      </c>
      <c r="H61">
        <v>13638.02</v>
      </c>
      <c r="I61">
        <v>18</v>
      </c>
      <c r="J61">
        <v>1.62</v>
      </c>
      <c r="K61">
        <v>3.84</v>
      </c>
      <c r="L61">
        <v>1</v>
      </c>
      <c r="M61" s="4">
        <v>1697.59032</v>
      </c>
    </row>
    <row r="62" spans="1:13" x14ac:dyDescent="0.35">
      <c r="A62" t="s">
        <v>40</v>
      </c>
      <c r="B62" t="s">
        <v>14</v>
      </c>
      <c r="C62" t="s">
        <v>24</v>
      </c>
      <c r="D62">
        <v>15</v>
      </c>
      <c r="E62">
        <v>11</v>
      </c>
      <c r="F62">
        <v>3</v>
      </c>
      <c r="G62">
        <v>7703.37</v>
      </c>
      <c r="H62">
        <v>11271.78</v>
      </c>
      <c r="I62">
        <v>32</v>
      </c>
      <c r="J62">
        <v>1.78</v>
      </c>
      <c r="K62">
        <v>4.2300000000000004</v>
      </c>
      <c r="L62">
        <v>0</v>
      </c>
      <c r="M62" s="4">
        <v>1263.35268</v>
      </c>
    </row>
    <row r="63" spans="1:13" x14ac:dyDescent="0.35">
      <c r="A63" t="s">
        <v>40</v>
      </c>
      <c r="B63" t="s">
        <v>16</v>
      </c>
      <c r="C63" t="s">
        <v>17</v>
      </c>
      <c r="D63">
        <v>23</v>
      </c>
      <c r="E63">
        <v>22</v>
      </c>
      <c r="F63">
        <v>0</v>
      </c>
      <c r="G63">
        <v>14052.77</v>
      </c>
      <c r="H63">
        <v>10427.49</v>
      </c>
      <c r="I63">
        <v>45</v>
      </c>
      <c r="J63">
        <v>1.84</v>
      </c>
      <c r="K63">
        <v>4.1900000000000004</v>
      </c>
      <c r="L63">
        <v>1</v>
      </c>
      <c r="M63" s="4">
        <v>505.89972</v>
      </c>
    </row>
    <row r="64" spans="1:13" x14ac:dyDescent="0.35">
      <c r="A64" t="s">
        <v>40</v>
      </c>
      <c r="B64" t="s">
        <v>18</v>
      </c>
      <c r="C64" t="s">
        <v>24</v>
      </c>
      <c r="D64">
        <v>22</v>
      </c>
      <c r="E64">
        <v>18</v>
      </c>
      <c r="F64">
        <v>3</v>
      </c>
      <c r="G64">
        <v>9992.4699999999993</v>
      </c>
      <c r="H64">
        <v>8847.44</v>
      </c>
      <c r="I64">
        <v>36</v>
      </c>
      <c r="J64">
        <v>2.02</v>
      </c>
      <c r="K64">
        <v>4.0999999999999996</v>
      </c>
      <c r="L64">
        <v>0</v>
      </c>
      <c r="M64" s="4">
        <v>3687.2214299999996</v>
      </c>
    </row>
    <row r="65" spans="1:13" x14ac:dyDescent="0.35">
      <c r="A65" t="s">
        <v>41</v>
      </c>
      <c r="B65" t="s">
        <v>14</v>
      </c>
      <c r="C65" t="s">
        <v>17</v>
      </c>
      <c r="D65">
        <v>19</v>
      </c>
      <c r="E65">
        <v>16</v>
      </c>
      <c r="F65">
        <v>0</v>
      </c>
      <c r="G65">
        <v>8172.67</v>
      </c>
      <c r="H65">
        <v>11133.49</v>
      </c>
      <c r="I65">
        <v>32</v>
      </c>
      <c r="J65">
        <v>2.5499999999999998</v>
      </c>
      <c r="K65">
        <v>4.09</v>
      </c>
      <c r="L65">
        <v>2</v>
      </c>
      <c r="M65" s="4">
        <v>2247.48425</v>
      </c>
    </row>
    <row r="66" spans="1:13" x14ac:dyDescent="0.35">
      <c r="A66" t="s">
        <v>41</v>
      </c>
      <c r="B66" t="s">
        <v>16</v>
      </c>
      <c r="C66" t="s">
        <v>24</v>
      </c>
      <c r="D66">
        <v>23</v>
      </c>
      <c r="E66">
        <v>19</v>
      </c>
      <c r="F66">
        <v>3</v>
      </c>
      <c r="G66">
        <v>8814.64</v>
      </c>
      <c r="H66">
        <v>8833.42</v>
      </c>
      <c r="I66">
        <v>42</v>
      </c>
      <c r="J66">
        <v>1.52</v>
      </c>
      <c r="K66">
        <v>4.6399999999999997</v>
      </c>
      <c r="L66">
        <v>2</v>
      </c>
      <c r="M66" s="4">
        <v>1665.96696</v>
      </c>
    </row>
    <row r="67" spans="1:13" x14ac:dyDescent="0.35">
      <c r="A67" t="s">
        <v>41</v>
      </c>
      <c r="B67" t="s">
        <v>18</v>
      </c>
      <c r="C67" t="s">
        <v>20</v>
      </c>
      <c r="D67">
        <v>22</v>
      </c>
      <c r="E67">
        <v>18</v>
      </c>
      <c r="F67">
        <v>1</v>
      </c>
      <c r="G67">
        <v>10116.09</v>
      </c>
      <c r="H67">
        <v>9948.89</v>
      </c>
      <c r="I67">
        <v>31</v>
      </c>
      <c r="J67">
        <v>1.76</v>
      </c>
      <c r="K67">
        <v>4.2699999999999996</v>
      </c>
      <c r="L67">
        <v>1</v>
      </c>
      <c r="M67" s="4">
        <v>1992.8697300000001</v>
      </c>
    </row>
    <row r="68" spans="1:13" x14ac:dyDescent="0.35">
      <c r="A68" t="s">
        <v>42</v>
      </c>
      <c r="B68" t="s">
        <v>14</v>
      </c>
      <c r="C68" t="s">
        <v>17</v>
      </c>
      <c r="D68">
        <v>15</v>
      </c>
      <c r="E68">
        <v>14</v>
      </c>
      <c r="F68">
        <v>1</v>
      </c>
      <c r="G68">
        <v>10485.219999999999</v>
      </c>
      <c r="H68">
        <v>13136.72</v>
      </c>
      <c r="I68">
        <v>49</v>
      </c>
      <c r="J68">
        <v>1.1200000000000001</v>
      </c>
      <c r="K68">
        <v>3.13</v>
      </c>
      <c r="L68">
        <v>1</v>
      </c>
      <c r="M68" s="4">
        <v>3239.9329799999996</v>
      </c>
    </row>
    <row r="69" spans="1:13" x14ac:dyDescent="0.35">
      <c r="A69" t="s">
        <v>42</v>
      </c>
      <c r="B69" t="s">
        <v>16</v>
      </c>
      <c r="C69" t="s">
        <v>24</v>
      </c>
      <c r="D69">
        <v>21</v>
      </c>
      <c r="E69">
        <v>17</v>
      </c>
      <c r="F69">
        <v>2</v>
      </c>
      <c r="G69">
        <v>6937.66</v>
      </c>
      <c r="H69">
        <v>11519.34</v>
      </c>
      <c r="I69">
        <v>22</v>
      </c>
      <c r="J69">
        <v>1.71</v>
      </c>
      <c r="K69">
        <v>4.8899999999999997</v>
      </c>
      <c r="L69">
        <v>1</v>
      </c>
      <c r="M69" s="4">
        <v>305.25703999999996</v>
      </c>
    </row>
    <row r="70" spans="1:13" x14ac:dyDescent="0.35">
      <c r="A70" t="s">
        <v>42</v>
      </c>
      <c r="B70" t="s">
        <v>18</v>
      </c>
      <c r="C70" t="s">
        <v>20</v>
      </c>
      <c r="D70">
        <v>15</v>
      </c>
      <c r="E70">
        <v>15</v>
      </c>
      <c r="F70">
        <v>3</v>
      </c>
      <c r="G70">
        <v>9483.58</v>
      </c>
      <c r="H70">
        <v>8745.94</v>
      </c>
      <c r="I70">
        <v>42</v>
      </c>
      <c r="J70">
        <v>2.4500000000000002</v>
      </c>
      <c r="K70">
        <v>3.04</v>
      </c>
      <c r="L70">
        <v>1</v>
      </c>
      <c r="M70" s="4">
        <v>2285.5427799999998</v>
      </c>
    </row>
    <row r="71" spans="1:13" x14ac:dyDescent="0.35">
      <c r="A71" t="s">
        <v>43</v>
      </c>
      <c r="B71" t="s">
        <v>14</v>
      </c>
      <c r="C71" t="s">
        <v>20</v>
      </c>
      <c r="D71">
        <v>29</v>
      </c>
      <c r="E71">
        <v>25</v>
      </c>
      <c r="F71">
        <v>2</v>
      </c>
      <c r="G71">
        <v>9307.75</v>
      </c>
      <c r="H71">
        <v>9454.2999999999993</v>
      </c>
      <c r="I71">
        <v>39</v>
      </c>
      <c r="J71">
        <v>1.52</v>
      </c>
      <c r="K71">
        <v>3.96</v>
      </c>
      <c r="L71">
        <v>1</v>
      </c>
      <c r="M71" s="4">
        <v>1936.0119999999999</v>
      </c>
    </row>
    <row r="72" spans="1:13" x14ac:dyDescent="0.35">
      <c r="A72" t="s">
        <v>43</v>
      </c>
      <c r="B72" t="s">
        <v>16</v>
      </c>
      <c r="C72" t="s">
        <v>20</v>
      </c>
      <c r="D72">
        <v>23</v>
      </c>
      <c r="E72">
        <v>23</v>
      </c>
      <c r="F72">
        <v>0</v>
      </c>
      <c r="G72">
        <v>9191.61</v>
      </c>
      <c r="H72">
        <v>9585.69</v>
      </c>
      <c r="I72">
        <v>52</v>
      </c>
      <c r="J72">
        <v>1.76</v>
      </c>
      <c r="K72">
        <v>3.69</v>
      </c>
      <c r="L72">
        <v>2</v>
      </c>
      <c r="M72" s="4">
        <v>2325.4773300000002</v>
      </c>
    </row>
    <row r="73" spans="1:13" x14ac:dyDescent="0.35">
      <c r="A73" t="s">
        <v>43</v>
      </c>
      <c r="B73" t="s">
        <v>18</v>
      </c>
      <c r="C73" t="s">
        <v>15</v>
      </c>
      <c r="D73">
        <v>16</v>
      </c>
      <c r="E73">
        <v>15</v>
      </c>
      <c r="F73">
        <v>2</v>
      </c>
      <c r="G73">
        <v>13498.39</v>
      </c>
      <c r="H73">
        <v>11164.34</v>
      </c>
      <c r="I73">
        <v>53</v>
      </c>
      <c r="J73">
        <v>1.54</v>
      </c>
      <c r="K73">
        <v>4.42</v>
      </c>
      <c r="L73">
        <v>3</v>
      </c>
      <c r="M73" s="4">
        <v>1660.30197</v>
      </c>
    </row>
    <row r="74" spans="1:13" x14ac:dyDescent="0.35">
      <c r="A74" t="s">
        <v>44</v>
      </c>
      <c r="B74" t="s">
        <v>14</v>
      </c>
      <c r="C74" t="s">
        <v>24</v>
      </c>
      <c r="D74">
        <v>26</v>
      </c>
      <c r="E74">
        <v>25</v>
      </c>
      <c r="F74">
        <v>3</v>
      </c>
      <c r="G74">
        <v>15921.4</v>
      </c>
      <c r="H74">
        <v>8736.73</v>
      </c>
      <c r="I74">
        <v>69</v>
      </c>
      <c r="J74">
        <v>0.99</v>
      </c>
      <c r="K74">
        <v>4.49</v>
      </c>
      <c r="L74">
        <v>2</v>
      </c>
      <c r="M74" s="4">
        <v>541.32760000000007</v>
      </c>
    </row>
    <row r="75" spans="1:13" x14ac:dyDescent="0.35">
      <c r="A75" t="s">
        <v>44</v>
      </c>
      <c r="B75" t="s">
        <v>16</v>
      </c>
      <c r="C75" t="s">
        <v>15</v>
      </c>
      <c r="D75">
        <v>17</v>
      </c>
      <c r="E75">
        <v>13</v>
      </c>
      <c r="F75">
        <v>0</v>
      </c>
      <c r="G75">
        <v>12727.62</v>
      </c>
      <c r="H75">
        <v>9300.68</v>
      </c>
      <c r="I75">
        <v>43</v>
      </c>
      <c r="J75">
        <v>2.15</v>
      </c>
      <c r="K75">
        <v>3.85</v>
      </c>
      <c r="L75">
        <v>0</v>
      </c>
      <c r="M75" s="4">
        <v>254.55240000000003</v>
      </c>
    </row>
    <row r="76" spans="1:13" x14ac:dyDescent="0.35">
      <c r="A76" t="s">
        <v>44</v>
      </c>
      <c r="B76" t="s">
        <v>18</v>
      </c>
      <c r="C76" t="s">
        <v>17</v>
      </c>
      <c r="D76">
        <v>18</v>
      </c>
      <c r="E76">
        <v>17</v>
      </c>
      <c r="F76">
        <v>2</v>
      </c>
      <c r="G76">
        <v>8318.7800000000007</v>
      </c>
      <c r="H76">
        <v>5387.32</v>
      </c>
      <c r="I76">
        <v>37</v>
      </c>
      <c r="J76">
        <v>2.0499999999999998</v>
      </c>
      <c r="K76">
        <v>4.55</v>
      </c>
      <c r="L76">
        <v>1</v>
      </c>
      <c r="M76" s="4">
        <v>241.24462000000003</v>
      </c>
    </row>
    <row r="77" spans="1:13" x14ac:dyDescent="0.35">
      <c r="A77" t="s">
        <v>45</v>
      </c>
      <c r="B77" t="s">
        <v>14</v>
      </c>
      <c r="C77" t="s">
        <v>24</v>
      </c>
      <c r="D77">
        <v>28</v>
      </c>
      <c r="E77">
        <v>25</v>
      </c>
      <c r="F77">
        <v>3</v>
      </c>
      <c r="G77">
        <v>10670.54</v>
      </c>
      <c r="H77">
        <v>8215.49</v>
      </c>
      <c r="I77">
        <v>52</v>
      </c>
      <c r="J77">
        <v>1.1499999999999999</v>
      </c>
      <c r="K77">
        <v>4.72</v>
      </c>
      <c r="L77">
        <v>0</v>
      </c>
      <c r="M77" s="4">
        <v>2635.62338</v>
      </c>
    </row>
    <row r="78" spans="1:13" x14ac:dyDescent="0.35">
      <c r="A78" t="s">
        <v>45</v>
      </c>
      <c r="B78" t="s">
        <v>16</v>
      </c>
      <c r="C78" t="s">
        <v>17</v>
      </c>
      <c r="D78">
        <v>17</v>
      </c>
      <c r="E78">
        <v>16</v>
      </c>
      <c r="F78">
        <v>2</v>
      </c>
      <c r="G78">
        <v>15474.38</v>
      </c>
      <c r="H78">
        <v>7232.14</v>
      </c>
      <c r="I78">
        <v>84</v>
      </c>
      <c r="J78">
        <v>1.19</v>
      </c>
      <c r="K78">
        <v>4.21</v>
      </c>
      <c r="L78">
        <v>0</v>
      </c>
      <c r="M78" s="4">
        <v>4688.7371399999993</v>
      </c>
    </row>
    <row r="79" spans="1:13" x14ac:dyDescent="0.35">
      <c r="A79" t="s">
        <v>45</v>
      </c>
      <c r="B79" t="s">
        <v>18</v>
      </c>
      <c r="C79" t="s">
        <v>17</v>
      </c>
      <c r="D79">
        <v>26</v>
      </c>
      <c r="E79">
        <v>24</v>
      </c>
      <c r="F79">
        <v>0</v>
      </c>
      <c r="G79">
        <v>9821</v>
      </c>
      <c r="H79">
        <v>9433</v>
      </c>
      <c r="I79">
        <v>34</v>
      </c>
      <c r="J79">
        <v>1.82</v>
      </c>
      <c r="K79">
        <v>3.08</v>
      </c>
      <c r="L79">
        <v>0</v>
      </c>
      <c r="M79" s="4">
        <v>2249.009</v>
      </c>
    </row>
    <row r="80" spans="1:13" x14ac:dyDescent="0.35">
      <c r="A80" t="s">
        <v>46</v>
      </c>
      <c r="B80" t="s">
        <v>14</v>
      </c>
      <c r="C80" t="s">
        <v>17</v>
      </c>
      <c r="D80">
        <v>18</v>
      </c>
      <c r="E80">
        <v>14</v>
      </c>
      <c r="F80">
        <v>2</v>
      </c>
      <c r="G80">
        <v>6138.84</v>
      </c>
      <c r="H80">
        <v>10406.17</v>
      </c>
      <c r="I80">
        <v>43</v>
      </c>
      <c r="J80">
        <v>1.92</v>
      </c>
      <c r="K80">
        <v>4.0599999999999996</v>
      </c>
      <c r="L80">
        <v>0</v>
      </c>
      <c r="M80" s="4">
        <v>908.54831999999999</v>
      </c>
    </row>
    <row r="81" spans="1:13" x14ac:dyDescent="0.35">
      <c r="A81" t="s">
        <v>46</v>
      </c>
      <c r="B81" t="s">
        <v>16</v>
      </c>
      <c r="C81" t="s">
        <v>24</v>
      </c>
      <c r="D81">
        <v>20</v>
      </c>
      <c r="E81">
        <v>16</v>
      </c>
      <c r="F81">
        <v>4</v>
      </c>
      <c r="G81">
        <v>10459.43</v>
      </c>
      <c r="H81">
        <v>9800.19</v>
      </c>
      <c r="I81">
        <v>45</v>
      </c>
      <c r="J81">
        <v>1.91</v>
      </c>
      <c r="K81">
        <v>4.59</v>
      </c>
      <c r="L81">
        <v>4</v>
      </c>
      <c r="M81" s="4">
        <v>188.26973999999998</v>
      </c>
    </row>
    <row r="82" spans="1:13" x14ac:dyDescent="0.35">
      <c r="A82" t="s">
        <v>46</v>
      </c>
      <c r="B82" t="s">
        <v>18</v>
      </c>
      <c r="C82" t="s">
        <v>24</v>
      </c>
      <c r="D82">
        <v>23</v>
      </c>
      <c r="E82">
        <v>23</v>
      </c>
      <c r="F82">
        <v>5</v>
      </c>
      <c r="G82">
        <v>12973.68</v>
      </c>
      <c r="H82">
        <v>7290.31</v>
      </c>
      <c r="I82">
        <v>46</v>
      </c>
      <c r="J82">
        <v>2.08</v>
      </c>
      <c r="K82">
        <v>4.5999999999999996</v>
      </c>
      <c r="L82">
        <v>1</v>
      </c>
      <c r="M82" s="4">
        <v>2750.4201600000001</v>
      </c>
    </row>
    <row r="83" spans="1:13" x14ac:dyDescent="0.35">
      <c r="A83" t="s">
        <v>47</v>
      </c>
      <c r="B83" t="s">
        <v>14</v>
      </c>
      <c r="C83" t="s">
        <v>15</v>
      </c>
      <c r="D83">
        <v>29</v>
      </c>
      <c r="E83">
        <v>25</v>
      </c>
      <c r="F83">
        <v>2</v>
      </c>
      <c r="G83">
        <v>4621.93</v>
      </c>
      <c r="H83">
        <v>12682.94</v>
      </c>
      <c r="I83">
        <v>18</v>
      </c>
      <c r="J83">
        <v>1.71</v>
      </c>
      <c r="K83">
        <v>3.34</v>
      </c>
      <c r="L83">
        <v>2</v>
      </c>
      <c r="M83" s="4">
        <v>965.98337000000004</v>
      </c>
    </row>
    <row r="84" spans="1:13" x14ac:dyDescent="0.35">
      <c r="A84" t="s">
        <v>47</v>
      </c>
      <c r="B84" t="s">
        <v>16</v>
      </c>
      <c r="C84" t="s">
        <v>24</v>
      </c>
      <c r="D84">
        <v>26</v>
      </c>
      <c r="E84">
        <v>22</v>
      </c>
      <c r="F84">
        <v>2</v>
      </c>
      <c r="G84">
        <v>13460.68</v>
      </c>
      <c r="H84">
        <v>10515.04</v>
      </c>
      <c r="I84">
        <v>48</v>
      </c>
      <c r="J84">
        <v>2.14</v>
      </c>
      <c r="K84">
        <v>4.91</v>
      </c>
      <c r="L84">
        <v>0</v>
      </c>
      <c r="M84" s="4">
        <v>2853.6641599999998</v>
      </c>
    </row>
    <row r="85" spans="1:13" x14ac:dyDescent="0.35">
      <c r="A85" t="s">
        <v>47</v>
      </c>
      <c r="B85" t="s">
        <v>18</v>
      </c>
      <c r="C85" t="s">
        <v>24</v>
      </c>
      <c r="D85">
        <v>27</v>
      </c>
      <c r="E85">
        <v>25</v>
      </c>
      <c r="F85">
        <v>0</v>
      </c>
      <c r="G85">
        <v>5767.61</v>
      </c>
      <c r="H85">
        <v>9322.99</v>
      </c>
      <c r="I85">
        <v>29</v>
      </c>
      <c r="J85">
        <v>1.36</v>
      </c>
      <c r="K85">
        <v>4.6100000000000003</v>
      </c>
      <c r="L85">
        <v>1</v>
      </c>
      <c r="M85" s="4">
        <v>1545.71948</v>
      </c>
    </row>
    <row r="86" spans="1:13" x14ac:dyDescent="0.35">
      <c r="A86" t="s">
        <v>48</v>
      </c>
      <c r="B86" t="s">
        <v>14</v>
      </c>
      <c r="C86" t="s">
        <v>15</v>
      </c>
      <c r="D86">
        <v>21</v>
      </c>
      <c r="E86">
        <v>18</v>
      </c>
      <c r="F86">
        <v>1</v>
      </c>
      <c r="G86">
        <v>8496.58</v>
      </c>
      <c r="H86">
        <v>10075.61</v>
      </c>
      <c r="I86">
        <v>50</v>
      </c>
      <c r="J86">
        <v>1.98</v>
      </c>
      <c r="K86">
        <v>4.93</v>
      </c>
      <c r="L86">
        <v>2</v>
      </c>
      <c r="M86" s="4">
        <v>1520.8878199999999</v>
      </c>
    </row>
    <row r="87" spans="1:13" x14ac:dyDescent="0.35">
      <c r="A87" t="s">
        <v>48</v>
      </c>
      <c r="B87" t="s">
        <v>16</v>
      </c>
      <c r="C87" t="s">
        <v>17</v>
      </c>
      <c r="D87">
        <v>26</v>
      </c>
      <c r="E87">
        <v>26</v>
      </c>
      <c r="F87">
        <v>2</v>
      </c>
      <c r="G87">
        <v>11849.37</v>
      </c>
      <c r="H87">
        <v>9043.26</v>
      </c>
      <c r="I87">
        <v>45</v>
      </c>
      <c r="J87">
        <v>2.4</v>
      </c>
      <c r="K87">
        <v>3.51</v>
      </c>
      <c r="L87">
        <v>0</v>
      </c>
      <c r="M87" s="4">
        <v>2334.3258900000001</v>
      </c>
    </row>
    <row r="88" spans="1:13" x14ac:dyDescent="0.35">
      <c r="A88" t="s">
        <v>48</v>
      </c>
      <c r="B88" t="s">
        <v>18</v>
      </c>
      <c r="C88" t="s">
        <v>17</v>
      </c>
      <c r="D88">
        <v>15</v>
      </c>
      <c r="E88">
        <v>14</v>
      </c>
      <c r="F88">
        <v>1</v>
      </c>
      <c r="G88">
        <v>9799.35</v>
      </c>
      <c r="H88">
        <v>11467.89</v>
      </c>
      <c r="I88">
        <v>53</v>
      </c>
      <c r="J88">
        <v>1.86</v>
      </c>
      <c r="K88">
        <v>3.62</v>
      </c>
      <c r="L88">
        <v>0</v>
      </c>
      <c r="M88" s="4">
        <v>2743.8180000000002</v>
      </c>
    </row>
    <row r="89" spans="1:13" x14ac:dyDescent="0.35">
      <c r="A89" t="s">
        <v>49</v>
      </c>
      <c r="B89" t="s">
        <v>14</v>
      </c>
      <c r="C89" t="s">
        <v>24</v>
      </c>
      <c r="D89">
        <v>16</v>
      </c>
      <c r="E89">
        <v>14</v>
      </c>
      <c r="F89">
        <v>3</v>
      </c>
      <c r="G89">
        <v>12606.52</v>
      </c>
      <c r="H89">
        <v>8564.26</v>
      </c>
      <c r="I89">
        <v>75</v>
      </c>
      <c r="J89">
        <v>2.2200000000000002</v>
      </c>
      <c r="K89">
        <v>4.8099999999999996</v>
      </c>
      <c r="L89">
        <v>1</v>
      </c>
      <c r="M89" s="4">
        <v>2306.99316</v>
      </c>
    </row>
    <row r="90" spans="1:13" x14ac:dyDescent="0.35">
      <c r="A90" t="s">
        <v>49</v>
      </c>
      <c r="B90" t="s">
        <v>16</v>
      </c>
      <c r="C90" t="s">
        <v>15</v>
      </c>
      <c r="D90">
        <v>18</v>
      </c>
      <c r="E90">
        <v>14</v>
      </c>
      <c r="F90">
        <v>1</v>
      </c>
      <c r="G90">
        <v>8445.4500000000007</v>
      </c>
      <c r="H90">
        <v>10762.47</v>
      </c>
      <c r="I90">
        <v>28</v>
      </c>
      <c r="J90">
        <v>1.84</v>
      </c>
      <c r="K90">
        <v>4.3</v>
      </c>
      <c r="L90">
        <v>1</v>
      </c>
      <c r="M90" s="4">
        <v>278.69985000000003</v>
      </c>
    </row>
    <row r="91" spans="1:13" x14ac:dyDescent="0.35">
      <c r="A91" t="s">
        <v>49</v>
      </c>
      <c r="B91" t="s">
        <v>18</v>
      </c>
      <c r="C91" t="s">
        <v>20</v>
      </c>
      <c r="D91">
        <v>24</v>
      </c>
      <c r="E91">
        <v>21</v>
      </c>
      <c r="F91">
        <v>3</v>
      </c>
      <c r="G91">
        <v>11047.55</v>
      </c>
      <c r="H91">
        <v>6699.19</v>
      </c>
      <c r="I91">
        <v>70</v>
      </c>
      <c r="J91">
        <v>0.87</v>
      </c>
      <c r="K91">
        <v>3.24</v>
      </c>
      <c r="L91">
        <v>1</v>
      </c>
      <c r="M91" s="4">
        <v>1414.0863999999999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B4CA-5479-4BA3-85C0-BF56A7F27A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C99E-4C54-40CF-833F-261828CF7483}">
  <dimension ref="A1:S92"/>
  <sheetViews>
    <sheetView topLeftCell="C1" zoomScale="85" zoomScaleNormal="85" workbookViewId="0">
      <selection activeCell="O16" sqref="O16"/>
    </sheetView>
  </sheetViews>
  <sheetFormatPr defaultRowHeight="14.5" x14ac:dyDescent="0.35"/>
  <cols>
    <col min="1" max="1" width="19.6328125" bestFit="1" customWidth="1"/>
    <col min="2" max="2" width="12.08984375" bestFit="1" customWidth="1"/>
    <col min="3" max="3" width="12.1796875" bestFit="1" customWidth="1"/>
    <col min="4" max="4" width="17.81640625" bestFit="1" customWidth="1"/>
    <col min="5" max="5" width="15.90625" bestFit="1" customWidth="1"/>
    <col min="6" max="6" width="16.08984375" bestFit="1" customWidth="1"/>
    <col min="7" max="7" width="13.81640625" bestFit="1" customWidth="1"/>
    <col min="8" max="8" width="16.08984375" bestFit="1" customWidth="1"/>
    <col min="9" max="9" width="17.26953125" bestFit="1" customWidth="1"/>
    <col min="10" max="10" width="22.90625" bestFit="1" customWidth="1"/>
    <col min="11" max="11" width="24.7265625" bestFit="1" customWidth="1"/>
    <col min="12" max="12" width="20.08984375" bestFit="1" customWidth="1"/>
    <col min="13" max="13" width="17.1796875" bestFit="1" customWidth="1"/>
    <col min="14" max="14" width="24.08984375" bestFit="1" customWidth="1"/>
    <col min="15" max="15" width="25.7265625" bestFit="1" customWidth="1"/>
    <col min="16" max="16" width="18.90625" bestFit="1" customWidth="1"/>
    <col min="17" max="17" width="16.36328125" bestFit="1" customWidth="1"/>
    <col min="18" max="18" width="19.90625" bestFit="1" customWidth="1"/>
    <col min="19" max="19" width="24.26953125" bestFit="1" customWidth="1"/>
  </cols>
  <sheetData>
    <row r="1" spans="1:19" x14ac:dyDescent="0.35">
      <c r="A1" t="s">
        <v>50</v>
      </c>
      <c r="E1" t="s">
        <v>58</v>
      </c>
      <c r="F1" t="s">
        <v>58</v>
      </c>
      <c r="G1" t="s">
        <v>58</v>
      </c>
      <c r="I1" t="s">
        <v>58</v>
      </c>
      <c r="J1" t="s">
        <v>59</v>
      </c>
      <c r="K1" t="s">
        <v>58</v>
      </c>
      <c r="N1" t="s">
        <v>58</v>
      </c>
      <c r="O1" t="s">
        <v>58</v>
      </c>
      <c r="P1" t="s">
        <v>59</v>
      </c>
      <c r="Q1" t="s">
        <v>59</v>
      </c>
      <c r="R1" t="s">
        <v>58</v>
      </c>
      <c r="S1" t="s">
        <v>58</v>
      </c>
    </row>
    <row r="2" spans="1:19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55</v>
      </c>
      <c r="J2" s="9" t="s">
        <v>8</v>
      </c>
      <c r="K2" s="9" t="s">
        <v>9</v>
      </c>
      <c r="L2" s="9" t="s">
        <v>10</v>
      </c>
      <c r="M2" s="9" t="s">
        <v>51</v>
      </c>
      <c r="N2" s="10" t="s">
        <v>53</v>
      </c>
      <c r="O2" s="10" t="s">
        <v>54</v>
      </c>
      <c r="P2" s="10" t="s">
        <v>56</v>
      </c>
      <c r="Q2" s="10" t="s">
        <v>11</v>
      </c>
      <c r="R2" s="10" t="s">
        <v>12</v>
      </c>
      <c r="S2" s="10" t="s">
        <v>57</v>
      </c>
    </row>
    <row r="3" spans="1:19" x14ac:dyDescent="0.35">
      <c r="A3" s="3" t="s">
        <v>13</v>
      </c>
      <c r="B3" s="2" t="s">
        <v>14</v>
      </c>
      <c r="C3" s="3" t="s">
        <v>15</v>
      </c>
      <c r="D3" s="4">
        <v>18</v>
      </c>
      <c r="E3" s="4">
        <v>14</v>
      </c>
      <c r="F3" s="4">
        <v>2</v>
      </c>
      <c r="G3" s="4">
        <v>7707.93</v>
      </c>
      <c r="H3" s="4">
        <v>9276.5400000000009</v>
      </c>
      <c r="I3" s="4">
        <v>52</v>
      </c>
      <c r="J3" s="4">
        <v>1.6</v>
      </c>
      <c r="K3" s="4">
        <v>3.29</v>
      </c>
      <c r="L3" s="4">
        <v>1</v>
      </c>
      <c r="M3" s="4">
        <v>1271.8084500000002</v>
      </c>
      <c r="N3" s="8">
        <f>E3/D3</f>
        <v>0.77777777777777779</v>
      </c>
      <c r="O3" s="8">
        <f>G3/H3</f>
        <v>0.83090570406638675</v>
      </c>
      <c r="P3" s="11">
        <f t="shared" ref="P3:P66" si="0">L3/I3</f>
        <v>1.9230769230769232E-2</v>
      </c>
      <c r="Q3" s="11">
        <f>M3/G3</f>
        <v>0.16500000000000004</v>
      </c>
      <c r="R3" s="11">
        <f>F3/E3</f>
        <v>0.14285714285714285</v>
      </c>
      <c r="S3" s="12">
        <f>G3/I3</f>
        <v>148.22942307692307</v>
      </c>
    </row>
    <row r="4" spans="1:19" x14ac:dyDescent="0.35">
      <c r="A4" s="3" t="s">
        <v>13</v>
      </c>
      <c r="B4" s="2" t="s">
        <v>16</v>
      </c>
      <c r="C4" s="3" t="s">
        <v>17</v>
      </c>
      <c r="D4" s="4">
        <v>20</v>
      </c>
      <c r="E4" s="4">
        <v>16</v>
      </c>
      <c r="F4" s="4">
        <v>1</v>
      </c>
      <c r="G4" s="4">
        <v>7467.92</v>
      </c>
      <c r="H4" s="4">
        <v>10065.65</v>
      </c>
      <c r="I4" s="4">
        <v>37</v>
      </c>
      <c r="J4" s="4">
        <v>1.24</v>
      </c>
      <c r="K4" s="4">
        <v>3.91</v>
      </c>
      <c r="L4" s="4">
        <v>1</v>
      </c>
      <c r="M4" s="4">
        <v>3069.3151199999998</v>
      </c>
      <c r="N4" s="8">
        <f t="shared" ref="N4:N67" si="1">E4/D4</f>
        <v>0.8</v>
      </c>
      <c r="O4" s="8">
        <f t="shared" ref="O4:O67" si="2">G4/H4</f>
        <v>0.74192128675247004</v>
      </c>
      <c r="P4" s="11">
        <f t="shared" si="0"/>
        <v>2.7027027027027029E-2</v>
      </c>
      <c r="Q4" s="11">
        <f t="shared" ref="Q4:Q67" si="3">M4/G4</f>
        <v>0.41099999999999998</v>
      </c>
      <c r="R4" s="11">
        <f>F4/E4</f>
        <v>6.25E-2</v>
      </c>
      <c r="S4" s="12">
        <f t="shared" ref="S4:S67" si="4">G4/I4</f>
        <v>201.83567567567567</v>
      </c>
    </row>
    <row r="5" spans="1:19" x14ac:dyDescent="0.35">
      <c r="A5" s="3" t="s">
        <v>13</v>
      </c>
      <c r="B5" s="2" t="s">
        <v>18</v>
      </c>
      <c r="C5" s="3" t="s">
        <v>15</v>
      </c>
      <c r="D5" s="4">
        <v>16</v>
      </c>
      <c r="E5" s="4">
        <v>13</v>
      </c>
      <c r="F5" s="4">
        <v>3</v>
      </c>
      <c r="G5" s="4">
        <v>8127.31</v>
      </c>
      <c r="H5" s="4">
        <v>8098.91</v>
      </c>
      <c r="I5" s="4">
        <v>27</v>
      </c>
      <c r="J5" s="4">
        <v>2.4300000000000002</v>
      </c>
      <c r="K5" s="4">
        <v>4.67</v>
      </c>
      <c r="L5" s="4">
        <v>0</v>
      </c>
      <c r="M5" s="4">
        <v>495.76591000000002</v>
      </c>
      <c r="N5" s="8">
        <f t="shared" si="1"/>
        <v>0.8125</v>
      </c>
      <c r="O5" s="8">
        <f t="shared" si="2"/>
        <v>1.0035066447213268</v>
      </c>
      <c r="P5" s="11">
        <f t="shared" si="0"/>
        <v>0</v>
      </c>
      <c r="Q5" s="11">
        <f t="shared" si="3"/>
        <v>6.0999999999999999E-2</v>
      </c>
      <c r="R5" s="11">
        <f t="shared" ref="R5:R67" si="5">F5/E5</f>
        <v>0.23076923076923078</v>
      </c>
      <c r="S5" s="12">
        <f t="shared" si="4"/>
        <v>301.0114814814815</v>
      </c>
    </row>
    <row r="6" spans="1:19" x14ac:dyDescent="0.35">
      <c r="A6" s="3" t="s">
        <v>19</v>
      </c>
      <c r="B6" s="2" t="s">
        <v>14</v>
      </c>
      <c r="C6" s="3" t="s">
        <v>20</v>
      </c>
      <c r="D6" s="4">
        <v>20</v>
      </c>
      <c r="E6" s="4">
        <v>16</v>
      </c>
      <c r="F6" s="4">
        <v>6</v>
      </c>
      <c r="G6" s="4">
        <v>7477.29</v>
      </c>
      <c r="H6" s="4">
        <v>6650.07</v>
      </c>
      <c r="I6" s="4">
        <v>26</v>
      </c>
      <c r="J6" s="4">
        <v>1.58</v>
      </c>
      <c r="K6" s="4">
        <v>3.71</v>
      </c>
      <c r="L6" s="4">
        <v>0</v>
      </c>
      <c r="M6" s="4">
        <v>411.25094999999999</v>
      </c>
      <c r="N6" s="8">
        <f t="shared" si="1"/>
        <v>0.8</v>
      </c>
      <c r="O6" s="8">
        <f t="shared" si="2"/>
        <v>1.1243926755658211</v>
      </c>
      <c r="P6" s="11">
        <f>L6/I6</f>
        <v>0</v>
      </c>
      <c r="Q6" s="11">
        <f t="shared" si="3"/>
        <v>5.5E-2</v>
      </c>
      <c r="R6" s="11">
        <f t="shared" si="5"/>
        <v>0.375</v>
      </c>
      <c r="S6" s="12">
        <f t="shared" si="4"/>
        <v>287.58807692307693</v>
      </c>
    </row>
    <row r="7" spans="1:19" x14ac:dyDescent="0.35">
      <c r="A7" s="3" t="s">
        <v>19</v>
      </c>
      <c r="B7" s="2" t="s">
        <v>16</v>
      </c>
      <c r="C7" s="3" t="s">
        <v>20</v>
      </c>
      <c r="D7" s="4">
        <v>15</v>
      </c>
      <c r="E7" s="4">
        <v>12</v>
      </c>
      <c r="F7" s="4">
        <v>1</v>
      </c>
      <c r="G7" s="4">
        <v>11590.76</v>
      </c>
      <c r="H7" s="4">
        <v>7867.9</v>
      </c>
      <c r="I7" s="4">
        <v>42</v>
      </c>
      <c r="J7" s="4">
        <v>2.3199999999999998</v>
      </c>
      <c r="K7" s="4">
        <v>4.8499999999999996</v>
      </c>
      <c r="L7" s="4">
        <v>3</v>
      </c>
      <c r="M7" s="4">
        <v>1796.5678</v>
      </c>
      <c r="N7" s="8">
        <f t="shared" si="1"/>
        <v>0.8</v>
      </c>
      <c r="O7" s="8">
        <f t="shared" si="2"/>
        <v>1.4731707317073173</v>
      </c>
      <c r="P7" s="11">
        <f t="shared" si="0"/>
        <v>7.1428571428571425E-2</v>
      </c>
      <c r="Q7" s="11">
        <f t="shared" si="3"/>
        <v>0.155</v>
      </c>
      <c r="R7" s="11">
        <f t="shared" si="5"/>
        <v>8.3333333333333329E-2</v>
      </c>
      <c r="S7" s="12">
        <f t="shared" si="4"/>
        <v>275.97047619047618</v>
      </c>
    </row>
    <row r="8" spans="1:19" x14ac:dyDescent="0.35">
      <c r="A8" s="3" t="s">
        <v>19</v>
      </c>
      <c r="B8" s="2" t="s">
        <v>18</v>
      </c>
      <c r="C8" s="3" t="s">
        <v>17</v>
      </c>
      <c r="D8" s="4">
        <v>25</v>
      </c>
      <c r="E8" s="4">
        <v>23</v>
      </c>
      <c r="F8" s="4">
        <v>1</v>
      </c>
      <c r="G8" s="4">
        <v>12432.41</v>
      </c>
      <c r="H8" s="4">
        <v>10932.07</v>
      </c>
      <c r="I8" s="4">
        <v>38</v>
      </c>
      <c r="J8" s="4">
        <v>1.94</v>
      </c>
      <c r="K8" s="4">
        <v>3.99</v>
      </c>
      <c r="L8" s="4">
        <v>1</v>
      </c>
      <c r="M8" s="4">
        <v>2101.0772900000002</v>
      </c>
      <c r="N8" s="8">
        <f t="shared" si="1"/>
        <v>0.92</v>
      </c>
      <c r="O8" s="8">
        <f t="shared" si="2"/>
        <v>1.1372420776669012</v>
      </c>
      <c r="P8" s="11">
        <f t="shared" si="0"/>
        <v>2.6315789473684209E-2</v>
      </c>
      <c r="Q8" s="11">
        <f t="shared" si="3"/>
        <v>0.16900000000000001</v>
      </c>
      <c r="R8" s="11">
        <f t="shared" si="5"/>
        <v>4.3478260869565216E-2</v>
      </c>
      <c r="S8" s="12">
        <f t="shared" si="4"/>
        <v>327.16868421052629</v>
      </c>
    </row>
    <row r="9" spans="1:19" x14ac:dyDescent="0.35">
      <c r="A9" s="3" t="s">
        <v>21</v>
      </c>
      <c r="B9" s="2" t="s">
        <v>14</v>
      </c>
      <c r="C9" s="3" t="s">
        <v>15</v>
      </c>
      <c r="D9" s="4">
        <v>21</v>
      </c>
      <c r="E9" s="4">
        <v>17</v>
      </c>
      <c r="F9" s="4">
        <v>1</v>
      </c>
      <c r="G9" s="4">
        <v>10339.379999999999</v>
      </c>
      <c r="H9" s="4">
        <v>10594.56</v>
      </c>
      <c r="I9" s="4">
        <v>36</v>
      </c>
      <c r="J9" s="4">
        <v>1.94</v>
      </c>
      <c r="K9" s="4">
        <v>4.25</v>
      </c>
      <c r="L9" s="4">
        <v>0</v>
      </c>
      <c r="M9" s="4">
        <v>1861.0883999999999</v>
      </c>
      <c r="N9" s="8">
        <f t="shared" si="1"/>
        <v>0.80952380952380953</v>
      </c>
      <c r="O9" s="8">
        <f t="shared" si="2"/>
        <v>0.97591405400507425</v>
      </c>
      <c r="P9" s="11">
        <f t="shared" si="0"/>
        <v>0</v>
      </c>
      <c r="Q9" s="11">
        <f t="shared" si="3"/>
        <v>0.18</v>
      </c>
      <c r="R9" s="11">
        <f t="shared" si="5"/>
        <v>5.8823529411764705E-2</v>
      </c>
      <c r="S9" s="12">
        <f t="shared" si="4"/>
        <v>287.20499999999998</v>
      </c>
    </row>
    <row r="10" spans="1:19" x14ac:dyDescent="0.35">
      <c r="A10" s="3" t="s">
        <v>21</v>
      </c>
      <c r="B10" s="2" t="s">
        <v>16</v>
      </c>
      <c r="C10" s="3" t="s">
        <v>20</v>
      </c>
      <c r="D10" s="4">
        <v>24</v>
      </c>
      <c r="E10" s="4">
        <v>21</v>
      </c>
      <c r="F10" s="4">
        <v>2</v>
      </c>
      <c r="G10" s="4">
        <v>6626.53</v>
      </c>
      <c r="H10" s="4">
        <v>7665.67</v>
      </c>
      <c r="I10" s="4">
        <v>26</v>
      </c>
      <c r="J10" s="4">
        <v>1.3</v>
      </c>
      <c r="K10" s="4">
        <v>3.97</v>
      </c>
      <c r="L10" s="4">
        <v>1</v>
      </c>
      <c r="M10" s="4">
        <v>689.15911999999992</v>
      </c>
      <c r="N10" s="8">
        <f t="shared" si="1"/>
        <v>0.875</v>
      </c>
      <c r="O10" s="8">
        <f t="shared" si="2"/>
        <v>0.86444237750907615</v>
      </c>
      <c r="P10" s="11">
        <f t="shared" si="0"/>
        <v>3.8461538461538464E-2</v>
      </c>
      <c r="Q10" s="11">
        <f t="shared" si="3"/>
        <v>0.104</v>
      </c>
      <c r="R10" s="11">
        <f t="shared" si="5"/>
        <v>9.5238095238095233E-2</v>
      </c>
      <c r="S10" s="12">
        <f t="shared" si="4"/>
        <v>254.86653846153845</v>
      </c>
    </row>
    <row r="11" spans="1:19" x14ac:dyDescent="0.35">
      <c r="A11" s="3" t="s">
        <v>21</v>
      </c>
      <c r="B11" s="2" t="s">
        <v>18</v>
      </c>
      <c r="C11" s="3" t="s">
        <v>17</v>
      </c>
      <c r="D11" s="4">
        <v>15</v>
      </c>
      <c r="E11" s="4">
        <v>14</v>
      </c>
      <c r="F11" s="4">
        <v>2</v>
      </c>
      <c r="G11" s="4">
        <v>7318.67</v>
      </c>
      <c r="H11" s="4">
        <v>7713.34</v>
      </c>
      <c r="I11" s="4">
        <v>29</v>
      </c>
      <c r="J11" s="4">
        <v>1.63</v>
      </c>
      <c r="K11" s="4">
        <v>4.01</v>
      </c>
      <c r="L11" s="4">
        <v>0</v>
      </c>
      <c r="M11" s="4">
        <v>1536.9206999999999</v>
      </c>
      <c r="N11" s="8">
        <f t="shared" si="1"/>
        <v>0.93333333333333335</v>
      </c>
      <c r="O11" s="8">
        <f t="shared" si="2"/>
        <v>0.9488328013545364</v>
      </c>
      <c r="P11" s="11">
        <f t="shared" si="0"/>
        <v>0</v>
      </c>
      <c r="Q11" s="11">
        <f t="shared" si="3"/>
        <v>0.21</v>
      </c>
      <c r="R11" s="11">
        <f t="shared" si="5"/>
        <v>0.14285714285714285</v>
      </c>
      <c r="S11" s="12">
        <f t="shared" si="4"/>
        <v>252.36793103448275</v>
      </c>
    </row>
    <row r="12" spans="1:19" x14ac:dyDescent="0.35">
      <c r="A12" s="3" t="s">
        <v>22</v>
      </c>
      <c r="B12" s="2" t="s">
        <v>14</v>
      </c>
      <c r="C12" s="3" t="s">
        <v>20</v>
      </c>
      <c r="D12" s="4">
        <v>20</v>
      </c>
      <c r="E12" s="4">
        <v>17</v>
      </c>
      <c r="F12" s="4">
        <v>0</v>
      </c>
      <c r="G12" s="4">
        <v>6695.31</v>
      </c>
      <c r="H12" s="4">
        <v>8297.16</v>
      </c>
      <c r="I12" s="4">
        <v>28</v>
      </c>
      <c r="J12" s="4">
        <v>2.36</v>
      </c>
      <c r="K12" s="4">
        <v>4.97</v>
      </c>
      <c r="L12" s="4">
        <v>1</v>
      </c>
      <c r="M12" s="4">
        <v>642.74976000000004</v>
      </c>
      <c r="N12" s="8">
        <f t="shared" si="1"/>
        <v>0.85</v>
      </c>
      <c r="O12" s="8">
        <f t="shared" si="2"/>
        <v>0.80693996500007237</v>
      </c>
      <c r="P12" s="11">
        <f t="shared" si="0"/>
        <v>3.5714285714285712E-2</v>
      </c>
      <c r="Q12" s="11">
        <f t="shared" si="3"/>
        <v>9.6000000000000002E-2</v>
      </c>
      <c r="R12" s="11">
        <f t="shared" si="5"/>
        <v>0</v>
      </c>
      <c r="S12" s="12">
        <f t="shared" si="4"/>
        <v>239.11821428571429</v>
      </c>
    </row>
    <row r="13" spans="1:19" x14ac:dyDescent="0.35">
      <c r="A13" s="3" t="s">
        <v>22</v>
      </c>
      <c r="B13" s="2" t="s">
        <v>16</v>
      </c>
      <c r="C13" s="3" t="s">
        <v>20</v>
      </c>
      <c r="D13" s="4">
        <v>25</v>
      </c>
      <c r="E13" s="4">
        <v>22</v>
      </c>
      <c r="F13" s="4">
        <v>0</v>
      </c>
      <c r="G13" s="4">
        <v>6123.34</v>
      </c>
      <c r="H13" s="4">
        <v>9623.41</v>
      </c>
      <c r="I13" s="4">
        <v>31</v>
      </c>
      <c r="J13" s="4">
        <v>1.99</v>
      </c>
      <c r="K13" s="4">
        <v>4.38</v>
      </c>
      <c r="L13" s="4">
        <v>1</v>
      </c>
      <c r="M13" s="4">
        <v>887.88429999999994</v>
      </c>
      <c r="N13" s="8">
        <f t="shared" si="1"/>
        <v>0.88</v>
      </c>
      <c r="O13" s="8">
        <f t="shared" si="2"/>
        <v>0.63629628167146579</v>
      </c>
      <c r="P13" s="11">
        <f t="shared" si="0"/>
        <v>3.2258064516129031E-2</v>
      </c>
      <c r="Q13" s="11">
        <f t="shared" si="3"/>
        <v>0.14499999999999999</v>
      </c>
      <c r="R13" s="11">
        <f t="shared" si="5"/>
        <v>0</v>
      </c>
      <c r="S13" s="12">
        <f t="shared" si="4"/>
        <v>197.52709677419355</v>
      </c>
    </row>
    <row r="14" spans="1:19" x14ac:dyDescent="0.35">
      <c r="A14" s="3" t="s">
        <v>22</v>
      </c>
      <c r="B14" s="2" t="s">
        <v>18</v>
      </c>
      <c r="C14" s="3" t="s">
        <v>15</v>
      </c>
      <c r="D14" s="4">
        <v>21</v>
      </c>
      <c r="E14" s="4">
        <v>18</v>
      </c>
      <c r="F14" s="4">
        <v>2</v>
      </c>
      <c r="G14" s="4">
        <v>10157.06</v>
      </c>
      <c r="H14" s="4">
        <v>10402.870000000001</v>
      </c>
      <c r="I14" s="4">
        <v>42</v>
      </c>
      <c r="J14" s="4">
        <v>1.87</v>
      </c>
      <c r="K14" s="4">
        <v>3.56</v>
      </c>
      <c r="L14" s="4">
        <v>3</v>
      </c>
      <c r="M14" s="4">
        <v>1584.50136</v>
      </c>
      <c r="N14" s="8">
        <f t="shared" si="1"/>
        <v>0.8571428571428571</v>
      </c>
      <c r="O14" s="8">
        <f t="shared" si="2"/>
        <v>0.97637094378762768</v>
      </c>
      <c r="P14" s="11">
        <f t="shared" si="0"/>
        <v>7.1428571428571425E-2</v>
      </c>
      <c r="Q14" s="11">
        <f t="shared" si="3"/>
        <v>0.156</v>
      </c>
      <c r="R14" s="11">
        <f t="shared" si="5"/>
        <v>0.1111111111111111</v>
      </c>
      <c r="S14" s="12">
        <f t="shared" si="4"/>
        <v>241.8347619047619</v>
      </c>
    </row>
    <row r="15" spans="1:19" x14ac:dyDescent="0.35">
      <c r="A15" s="3" t="s">
        <v>23</v>
      </c>
      <c r="B15" s="2" t="s">
        <v>14</v>
      </c>
      <c r="C15" s="3" t="s">
        <v>17</v>
      </c>
      <c r="D15" s="4">
        <v>28</v>
      </c>
      <c r="E15" s="4">
        <v>27</v>
      </c>
      <c r="F15" s="4">
        <v>3</v>
      </c>
      <c r="G15" s="4">
        <v>9987.86</v>
      </c>
      <c r="H15" s="4">
        <v>8810.02</v>
      </c>
      <c r="I15" s="4">
        <v>44</v>
      </c>
      <c r="J15" s="4">
        <v>1.36</v>
      </c>
      <c r="K15" s="4">
        <v>4.49</v>
      </c>
      <c r="L15" s="4">
        <v>1</v>
      </c>
      <c r="M15" s="4">
        <v>1038.7374400000001</v>
      </c>
      <c r="N15" s="8">
        <f t="shared" si="1"/>
        <v>0.9642857142857143</v>
      </c>
      <c r="O15" s="8">
        <f t="shared" si="2"/>
        <v>1.1336932265761031</v>
      </c>
      <c r="P15" s="11">
        <f t="shared" si="0"/>
        <v>2.2727272727272728E-2</v>
      </c>
      <c r="Q15" s="11">
        <f t="shared" si="3"/>
        <v>0.10400000000000001</v>
      </c>
      <c r="R15" s="11">
        <f t="shared" si="5"/>
        <v>0.1111111111111111</v>
      </c>
      <c r="S15" s="12">
        <f t="shared" si="4"/>
        <v>226.99681818181818</v>
      </c>
    </row>
    <row r="16" spans="1:19" x14ac:dyDescent="0.35">
      <c r="A16" s="3" t="s">
        <v>23</v>
      </c>
      <c r="B16" s="2" t="s">
        <v>16</v>
      </c>
      <c r="C16" s="3" t="s">
        <v>17</v>
      </c>
      <c r="D16" s="4">
        <v>27</v>
      </c>
      <c r="E16" s="4">
        <v>25</v>
      </c>
      <c r="F16" s="4">
        <v>4</v>
      </c>
      <c r="G16" s="4">
        <v>6483.99</v>
      </c>
      <c r="H16" s="4">
        <v>9437.85</v>
      </c>
      <c r="I16" s="4">
        <v>32</v>
      </c>
      <c r="J16" s="4">
        <v>2.19</v>
      </c>
      <c r="K16" s="4">
        <v>3.05</v>
      </c>
      <c r="L16" s="4">
        <v>1</v>
      </c>
      <c r="M16" s="4">
        <v>674.33495999999991</v>
      </c>
      <c r="N16" s="8">
        <f t="shared" si="1"/>
        <v>0.92592592592592593</v>
      </c>
      <c r="O16" s="8">
        <f t="shared" si="2"/>
        <v>0.6870198191325354</v>
      </c>
      <c r="P16" s="11">
        <f t="shared" si="0"/>
        <v>3.125E-2</v>
      </c>
      <c r="Q16" s="11">
        <f t="shared" si="3"/>
        <v>0.104</v>
      </c>
      <c r="R16" s="11">
        <f t="shared" si="5"/>
        <v>0.16</v>
      </c>
      <c r="S16" s="12">
        <f t="shared" si="4"/>
        <v>202.62468749999999</v>
      </c>
    </row>
    <row r="17" spans="1:19" x14ac:dyDescent="0.35">
      <c r="A17" s="3" t="s">
        <v>23</v>
      </c>
      <c r="B17" s="2" t="s">
        <v>18</v>
      </c>
      <c r="C17" s="3" t="s">
        <v>24</v>
      </c>
      <c r="D17" s="4">
        <v>29</v>
      </c>
      <c r="E17" s="4">
        <v>27</v>
      </c>
      <c r="F17" s="4">
        <v>1</v>
      </c>
      <c r="G17" s="4">
        <v>7626.2</v>
      </c>
      <c r="H17" s="4">
        <v>8425.58</v>
      </c>
      <c r="I17" s="4">
        <v>31</v>
      </c>
      <c r="J17" s="4">
        <v>1.1000000000000001</v>
      </c>
      <c r="K17" s="4">
        <v>3.75</v>
      </c>
      <c r="L17" s="4">
        <v>1</v>
      </c>
      <c r="M17" s="4">
        <v>2150.5883999999996</v>
      </c>
      <c r="N17" s="8">
        <f t="shared" si="1"/>
        <v>0.93103448275862066</v>
      </c>
      <c r="O17" s="8">
        <f t="shared" si="2"/>
        <v>0.90512463236952234</v>
      </c>
      <c r="P17" s="11">
        <f t="shared" si="0"/>
        <v>3.2258064516129031E-2</v>
      </c>
      <c r="Q17" s="11">
        <f t="shared" si="3"/>
        <v>0.28199999999999997</v>
      </c>
      <c r="R17" s="11">
        <f t="shared" si="5"/>
        <v>3.7037037037037035E-2</v>
      </c>
      <c r="S17" s="12">
        <f t="shared" si="4"/>
        <v>246.00645161290322</v>
      </c>
    </row>
    <row r="18" spans="1:19" x14ac:dyDescent="0.35">
      <c r="A18" s="3" t="s">
        <v>25</v>
      </c>
      <c r="B18" s="2" t="s">
        <v>14</v>
      </c>
      <c r="C18" s="3" t="s">
        <v>17</v>
      </c>
      <c r="D18" s="4">
        <v>15</v>
      </c>
      <c r="E18" s="4">
        <v>15</v>
      </c>
      <c r="F18" s="4">
        <v>1</v>
      </c>
      <c r="G18" s="4">
        <v>5495.28</v>
      </c>
      <c r="H18" s="4">
        <v>10341.89</v>
      </c>
      <c r="I18" s="4">
        <v>32</v>
      </c>
      <c r="J18" s="4">
        <v>1.6</v>
      </c>
      <c r="K18" s="4">
        <v>4.22</v>
      </c>
      <c r="L18" s="4">
        <v>0</v>
      </c>
      <c r="M18" s="4">
        <v>555.02328</v>
      </c>
      <c r="N18" s="8">
        <f t="shared" si="1"/>
        <v>1</v>
      </c>
      <c r="O18" s="8">
        <f t="shared" si="2"/>
        <v>0.53136128889400291</v>
      </c>
      <c r="P18" s="11">
        <f t="shared" si="0"/>
        <v>0</v>
      </c>
      <c r="Q18" s="11">
        <f t="shared" si="3"/>
        <v>0.10100000000000001</v>
      </c>
      <c r="R18" s="11">
        <f t="shared" si="5"/>
        <v>6.6666666666666666E-2</v>
      </c>
      <c r="S18" s="12">
        <f t="shared" si="4"/>
        <v>171.72749999999999</v>
      </c>
    </row>
    <row r="19" spans="1:19" x14ac:dyDescent="0.35">
      <c r="A19" s="3" t="s">
        <v>25</v>
      </c>
      <c r="B19" s="2" t="s">
        <v>16</v>
      </c>
      <c r="C19" s="3" t="s">
        <v>20</v>
      </c>
      <c r="D19" s="4">
        <v>21</v>
      </c>
      <c r="E19" s="4">
        <v>19</v>
      </c>
      <c r="F19" s="4">
        <v>2</v>
      </c>
      <c r="G19" s="4">
        <v>8963.67</v>
      </c>
      <c r="H19" s="4">
        <v>9644.36</v>
      </c>
      <c r="I19" s="4">
        <v>44</v>
      </c>
      <c r="J19" s="4">
        <v>1.67</v>
      </c>
      <c r="K19" s="4">
        <v>4.04</v>
      </c>
      <c r="L19" s="4">
        <v>1</v>
      </c>
      <c r="M19" s="4">
        <v>708.12993000000006</v>
      </c>
      <c r="N19" s="8">
        <f t="shared" si="1"/>
        <v>0.90476190476190477</v>
      </c>
      <c r="O19" s="8">
        <f t="shared" si="2"/>
        <v>0.92942092580534108</v>
      </c>
      <c r="P19" s="11">
        <f t="shared" si="0"/>
        <v>2.2727272727272728E-2</v>
      </c>
      <c r="Q19" s="11">
        <f t="shared" si="3"/>
        <v>7.9000000000000001E-2</v>
      </c>
      <c r="R19" s="11">
        <f t="shared" si="5"/>
        <v>0.10526315789473684</v>
      </c>
      <c r="S19" s="12">
        <f t="shared" si="4"/>
        <v>203.71977272727273</v>
      </c>
    </row>
    <row r="20" spans="1:19" x14ac:dyDescent="0.35">
      <c r="A20" s="3" t="s">
        <v>25</v>
      </c>
      <c r="B20" s="2" t="s">
        <v>18</v>
      </c>
      <c r="C20" s="3" t="s">
        <v>15</v>
      </c>
      <c r="D20" s="4">
        <v>22</v>
      </c>
      <c r="E20" s="4">
        <v>19</v>
      </c>
      <c r="F20" s="4">
        <v>0</v>
      </c>
      <c r="G20" s="4">
        <v>9732.01</v>
      </c>
      <c r="H20" s="4">
        <v>8624.81</v>
      </c>
      <c r="I20" s="4">
        <v>30</v>
      </c>
      <c r="J20" s="4">
        <v>1.63</v>
      </c>
      <c r="K20" s="4">
        <v>3.5</v>
      </c>
      <c r="L20" s="4">
        <v>0</v>
      </c>
      <c r="M20" s="4">
        <v>1634.9776800000002</v>
      </c>
      <c r="N20" s="8">
        <f t="shared" si="1"/>
        <v>0.86363636363636365</v>
      </c>
      <c r="O20" s="8">
        <f t="shared" si="2"/>
        <v>1.1283738424382683</v>
      </c>
      <c r="P20" s="11">
        <f t="shared" si="0"/>
        <v>0</v>
      </c>
      <c r="Q20" s="11">
        <f t="shared" si="3"/>
        <v>0.16800000000000001</v>
      </c>
      <c r="R20" s="11">
        <f t="shared" si="5"/>
        <v>0</v>
      </c>
      <c r="S20" s="12">
        <f t="shared" si="4"/>
        <v>324.40033333333332</v>
      </c>
    </row>
    <row r="21" spans="1:19" x14ac:dyDescent="0.35">
      <c r="A21" s="3" t="s">
        <v>26</v>
      </c>
      <c r="B21" s="2" t="s">
        <v>14</v>
      </c>
      <c r="C21" s="3" t="s">
        <v>15</v>
      </c>
      <c r="D21" s="4">
        <v>16</v>
      </c>
      <c r="E21" s="4">
        <v>16</v>
      </c>
      <c r="F21" s="4">
        <v>3</v>
      </c>
      <c r="G21" s="4">
        <v>15305.39</v>
      </c>
      <c r="H21" s="4">
        <v>11358.44</v>
      </c>
      <c r="I21" s="4">
        <v>88</v>
      </c>
      <c r="J21" s="4">
        <v>1.61</v>
      </c>
      <c r="K21" s="4">
        <v>3.71</v>
      </c>
      <c r="L21" s="4">
        <v>1</v>
      </c>
      <c r="M21" s="4">
        <v>1163.20964</v>
      </c>
      <c r="N21" s="8">
        <f t="shared" si="1"/>
        <v>1</v>
      </c>
      <c r="O21" s="8">
        <f t="shared" si="2"/>
        <v>1.3474905004560485</v>
      </c>
      <c r="P21" s="11">
        <f t="shared" si="0"/>
        <v>1.1363636363636364E-2</v>
      </c>
      <c r="Q21" s="11">
        <f t="shared" si="3"/>
        <v>7.6000000000000012E-2</v>
      </c>
      <c r="R21" s="11">
        <f t="shared" si="5"/>
        <v>0.1875</v>
      </c>
      <c r="S21" s="12">
        <f t="shared" si="4"/>
        <v>173.92488636363635</v>
      </c>
    </row>
    <row r="22" spans="1:19" x14ac:dyDescent="0.35">
      <c r="A22" s="3" t="s">
        <v>26</v>
      </c>
      <c r="B22" s="2" t="s">
        <v>16</v>
      </c>
      <c r="C22" s="3" t="s">
        <v>24</v>
      </c>
      <c r="D22" s="4">
        <v>28</v>
      </c>
      <c r="E22" s="4">
        <v>24</v>
      </c>
      <c r="F22" s="4">
        <v>3</v>
      </c>
      <c r="G22" s="4">
        <v>13603.18</v>
      </c>
      <c r="H22" s="4">
        <v>6915.45</v>
      </c>
      <c r="I22" s="4">
        <v>44</v>
      </c>
      <c r="J22" s="4">
        <v>1.8</v>
      </c>
      <c r="K22" s="4">
        <v>4.32</v>
      </c>
      <c r="L22" s="4">
        <v>0</v>
      </c>
      <c r="M22" s="4">
        <v>2679.8264600000002</v>
      </c>
      <c r="N22" s="8">
        <f t="shared" si="1"/>
        <v>0.8571428571428571</v>
      </c>
      <c r="O22" s="8">
        <f t="shared" si="2"/>
        <v>1.9670708341467296</v>
      </c>
      <c r="P22" s="11">
        <f t="shared" si="0"/>
        <v>0</v>
      </c>
      <c r="Q22" s="11">
        <f t="shared" si="3"/>
        <v>0.19700000000000001</v>
      </c>
      <c r="R22" s="11">
        <f t="shared" si="5"/>
        <v>0.125</v>
      </c>
      <c r="S22" s="12">
        <f t="shared" si="4"/>
        <v>309.16318181818184</v>
      </c>
    </row>
    <row r="23" spans="1:19" x14ac:dyDescent="0.35">
      <c r="A23" s="3" t="s">
        <v>26</v>
      </c>
      <c r="B23" s="2" t="s">
        <v>18</v>
      </c>
      <c r="C23" s="3" t="s">
        <v>20</v>
      </c>
      <c r="D23" s="4">
        <v>26</v>
      </c>
      <c r="E23" s="4">
        <v>25</v>
      </c>
      <c r="F23" s="4">
        <v>1</v>
      </c>
      <c r="G23" s="4">
        <v>11203.04</v>
      </c>
      <c r="H23" s="4">
        <v>10340.700000000001</v>
      </c>
      <c r="I23" s="4">
        <v>37</v>
      </c>
      <c r="J23" s="4">
        <v>1.98</v>
      </c>
      <c r="K23" s="4">
        <v>4.3</v>
      </c>
      <c r="L23" s="4">
        <v>0</v>
      </c>
      <c r="M23" s="4">
        <v>1019.4766400000001</v>
      </c>
      <c r="N23" s="8">
        <f t="shared" si="1"/>
        <v>0.96153846153846156</v>
      </c>
      <c r="O23" s="8">
        <f t="shared" si="2"/>
        <v>1.0833928070633516</v>
      </c>
      <c r="P23" s="11">
        <f t="shared" si="0"/>
        <v>0</v>
      </c>
      <c r="Q23" s="11">
        <f t="shared" si="3"/>
        <v>9.0999999999999998E-2</v>
      </c>
      <c r="R23" s="11">
        <f t="shared" si="5"/>
        <v>0.04</v>
      </c>
      <c r="S23" s="12">
        <f t="shared" si="4"/>
        <v>302.78486486486491</v>
      </c>
    </row>
    <row r="24" spans="1:19" x14ac:dyDescent="0.35">
      <c r="A24" s="3" t="s">
        <v>27</v>
      </c>
      <c r="B24" s="2" t="s">
        <v>14</v>
      </c>
      <c r="C24" s="3" t="s">
        <v>15</v>
      </c>
      <c r="D24" s="4">
        <v>15</v>
      </c>
      <c r="E24" s="4">
        <v>14</v>
      </c>
      <c r="F24" s="4">
        <v>2</v>
      </c>
      <c r="G24" s="4">
        <v>8526.59</v>
      </c>
      <c r="H24" s="4">
        <v>11029.28</v>
      </c>
      <c r="I24" s="4">
        <v>32</v>
      </c>
      <c r="J24" s="4">
        <v>1.52</v>
      </c>
      <c r="K24" s="4">
        <v>4.26</v>
      </c>
      <c r="L24" s="4">
        <v>3</v>
      </c>
      <c r="M24" s="4">
        <v>2097.5411399999998</v>
      </c>
      <c r="N24" s="8">
        <f t="shared" si="1"/>
        <v>0.93333333333333335</v>
      </c>
      <c r="O24" s="8">
        <f t="shared" si="2"/>
        <v>0.77308672914279075</v>
      </c>
      <c r="P24" s="11">
        <f t="shared" si="0"/>
        <v>9.375E-2</v>
      </c>
      <c r="Q24" s="11">
        <f t="shared" si="3"/>
        <v>0.24599999999999997</v>
      </c>
      <c r="R24" s="11">
        <f t="shared" si="5"/>
        <v>0.14285714285714285</v>
      </c>
      <c r="S24" s="12">
        <f t="shared" si="4"/>
        <v>266.4559375</v>
      </c>
    </row>
    <row r="25" spans="1:19" x14ac:dyDescent="0.35">
      <c r="A25" s="3" t="s">
        <v>27</v>
      </c>
      <c r="B25" s="2" t="s">
        <v>16</v>
      </c>
      <c r="C25" s="3" t="s">
        <v>17</v>
      </c>
      <c r="D25" s="4">
        <v>15</v>
      </c>
      <c r="E25" s="4">
        <v>11</v>
      </c>
      <c r="F25" s="4">
        <v>2</v>
      </c>
      <c r="G25" s="4">
        <v>8432.86</v>
      </c>
      <c r="H25" s="4">
        <v>7084.39</v>
      </c>
      <c r="I25" s="4">
        <v>36</v>
      </c>
      <c r="J25" s="4">
        <v>3.1</v>
      </c>
      <c r="K25" s="4">
        <v>3.78</v>
      </c>
      <c r="L25" s="4">
        <v>0</v>
      </c>
      <c r="M25" s="4">
        <v>1627.5419800000002</v>
      </c>
      <c r="N25" s="8">
        <f t="shared" si="1"/>
        <v>0.73333333333333328</v>
      </c>
      <c r="O25" s="8">
        <f t="shared" si="2"/>
        <v>1.1903438404717979</v>
      </c>
      <c r="P25" s="11">
        <f t="shared" si="0"/>
        <v>0</v>
      </c>
      <c r="Q25" s="11">
        <f t="shared" si="3"/>
        <v>0.193</v>
      </c>
      <c r="R25" s="11">
        <f t="shared" si="5"/>
        <v>0.18181818181818182</v>
      </c>
      <c r="S25" s="12">
        <f t="shared" si="4"/>
        <v>234.24611111111113</v>
      </c>
    </row>
    <row r="26" spans="1:19" x14ac:dyDescent="0.35">
      <c r="A26" s="3" t="s">
        <v>27</v>
      </c>
      <c r="B26" s="2" t="s">
        <v>18</v>
      </c>
      <c r="C26" s="3" t="s">
        <v>20</v>
      </c>
      <c r="D26" s="4">
        <v>19</v>
      </c>
      <c r="E26" s="4">
        <v>15</v>
      </c>
      <c r="F26" s="4">
        <v>1</v>
      </c>
      <c r="G26" s="4">
        <v>12895.28</v>
      </c>
      <c r="H26" s="4">
        <v>10924.99</v>
      </c>
      <c r="I26" s="4">
        <v>46</v>
      </c>
      <c r="J26" s="4">
        <v>2.0499999999999998</v>
      </c>
      <c r="K26" s="4">
        <v>3.18</v>
      </c>
      <c r="L26" s="4">
        <v>1</v>
      </c>
      <c r="M26" s="4">
        <v>3945.95568</v>
      </c>
      <c r="N26" s="8">
        <f t="shared" si="1"/>
        <v>0.78947368421052633</v>
      </c>
      <c r="O26" s="8">
        <f t="shared" si="2"/>
        <v>1.1803470758325638</v>
      </c>
      <c r="P26" s="11">
        <f t="shared" si="0"/>
        <v>2.1739130434782608E-2</v>
      </c>
      <c r="Q26" s="11">
        <f t="shared" si="3"/>
        <v>0.30599999999999999</v>
      </c>
      <c r="R26" s="11">
        <f t="shared" si="5"/>
        <v>6.6666666666666666E-2</v>
      </c>
      <c r="S26" s="12">
        <f t="shared" si="4"/>
        <v>280.3321739130435</v>
      </c>
    </row>
    <row r="27" spans="1:19" x14ac:dyDescent="0.35">
      <c r="A27" s="3" t="s">
        <v>28</v>
      </c>
      <c r="B27" s="2" t="s">
        <v>14</v>
      </c>
      <c r="C27" s="3" t="s">
        <v>24</v>
      </c>
      <c r="D27" s="4">
        <v>22</v>
      </c>
      <c r="E27" s="4">
        <v>21</v>
      </c>
      <c r="F27" s="4">
        <v>2</v>
      </c>
      <c r="G27" s="4">
        <v>13394.7</v>
      </c>
      <c r="H27" s="4">
        <v>6653.02</v>
      </c>
      <c r="I27" s="4">
        <v>53</v>
      </c>
      <c r="J27" s="4">
        <v>2.2200000000000002</v>
      </c>
      <c r="K27" s="4">
        <v>4.76</v>
      </c>
      <c r="L27" s="4">
        <v>0</v>
      </c>
      <c r="M27" s="4">
        <v>3710.3319000000006</v>
      </c>
      <c r="N27" s="8">
        <f t="shared" si="1"/>
        <v>0.95454545454545459</v>
      </c>
      <c r="O27" s="8">
        <f t="shared" si="2"/>
        <v>2.0133262788928938</v>
      </c>
      <c r="P27" s="11">
        <f t="shared" si="0"/>
        <v>0</v>
      </c>
      <c r="Q27" s="11">
        <f t="shared" si="3"/>
        <v>0.27700000000000002</v>
      </c>
      <c r="R27" s="11">
        <f t="shared" si="5"/>
        <v>9.5238095238095233E-2</v>
      </c>
      <c r="S27" s="12">
        <f t="shared" si="4"/>
        <v>252.73018867924529</v>
      </c>
    </row>
    <row r="28" spans="1:19" x14ac:dyDescent="0.35">
      <c r="A28" s="3" t="s">
        <v>28</v>
      </c>
      <c r="B28" s="2" t="s">
        <v>16</v>
      </c>
      <c r="C28" s="3" t="s">
        <v>20</v>
      </c>
      <c r="D28" s="4">
        <v>20</v>
      </c>
      <c r="E28" s="4">
        <v>18</v>
      </c>
      <c r="F28" s="4">
        <v>1</v>
      </c>
      <c r="G28" s="4">
        <v>12673.69</v>
      </c>
      <c r="H28" s="4">
        <v>6644.37</v>
      </c>
      <c r="I28" s="4">
        <v>55</v>
      </c>
      <c r="J28" s="4">
        <v>2.38</v>
      </c>
      <c r="K28" s="4">
        <v>4.4800000000000004</v>
      </c>
      <c r="L28" s="4">
        <v>3</v>
      </c>
      <c r="M28" s="4">
        <v>329.51594</v>
      </c>
      <c r="N28" s="8">
        <f t="shared" si="1"/>
        <v>0.9</v>
      </c>
      <c r="O28" s="8">
        <f t="shared" si="2"/>
        <v>1.9074329093653726</v>
      </c>
      <c r="P28" s="11">
        <f t="shared" si="0"/>
        <v>5.4545454545454543E-2</v>
      </c>
      <c r="Q28" s="11">
        <f t="shared" si="3"/>
        <v>2.5999999999999999E-2</v>
      </c>
      <c r="R28" s="11">
        <f t="shared" si="5"/>
        <v>5.5555555555555552E-2</v>
      </c>
      <c r="S28" s="12">
        <f t="shared" si="4"/>
        <v>230.4307272727273</v>
      </c>
    </row>
    <row r="29" spans="1:19" x14ac:dyDescent="0.35">
      <c r="A29" s="3" t="s">
        <v>28</v>
      </c>
      <c r="B29" s="2" t="s">
        <v>18</v>
      </c>
      <c r="C29" s="3" t="s">
        <v>24</v>
      </c>
      <c r="D29" s="4">
        <v>20</v>
      </c>
      <c r="E29" s="4">
        <v>19</v>
      </c>
      <c r="F29" s="4">
        <v>0</v>
      </c>
      <c r="G29" s="4">
        <v>3852.02</v>
      </c>
      <c r="H29" s="4">
        <v>9625.3700000000008</v>
      </c>
      <c r="I29" s="4">
        <v>13</v>
      </c>
      <c r="J29" s="4">
        <v>1.99</v>
      </c>
      <c r="K29" s="4">
        <v>4.05</v>
      </c>
      <c r="L29" s="4">
        <v>2</v>
      </c>
      <c r="M29" s="4">
        <v>466.09441999999996</v>
      </c>
      <c r="N29" s="8">
        <f t="shared" si="1"/>
        <v>0.95</v>
      </c>
      <c r="O29" s="8">
        <f t="shared" si="2"/>
        <v>0.4001944860301474</v>
      </c>
      <c r="P29" s="11">
        <f t="shared" si="0"/>
        <v>0.15384615384615385</v>
      </c>
      <c r="Q29" s="11">
        <f t="shared" si="3"/>
        <v>0.12099999999999998</v>
      </c>
      <c r="R29" s="11">
        <f t="shared" si="5"/>
        <v>0</v>
      </c>
      <c r="S29" s="12">
        <f t="shared" si="4"/>
        <v>296.30923076923079</v>
      </c>
    </row>
    <row r="30" spans="1:19" x14ac:dyDescent="0.35">
      <c r="A30" s="3" t="s">
        <v>29</v>
      </c>
      <c r="B30" s="2" t="s">
        <v>14</v>
      </c>
      <c r="C30" s="3" t="s">
        <v>20</v>
      </c>
      <c r="D30" s="4">
        <v>22</v>
      </c>
      <c r="E30" s="4">
        <v>19</v>
      </c>
      <c r="F30" s="4">
        <v>0</v>
      </c>
      <c r="G30" s="4">
        <v>10458.36</v>
      </c>
      <c r="H30" s="4">
        <v>7722.99</v>
      </c>
      <c r="I30" s="4">
        <v>46</v>
      </c>
      <c r="J30" s="4">
        <v>1.32</v>
      </c>
      <c r="K30" s="4">
        <v>3.46</v>
      </c>
      <c r="L30" s="4">
        <v>0</v>
      </c>
      <c r="M30" s="4">
        <v>3660.4259999999999</v>
      </c>
      <c r="N30" s="8">
        <f t="shared" si="1"/>
        <v>0.86363636363636365</v>
      </c>
      <c r="O30" s="8">
        <f t="shared" si="2"/>
        <v>1.3541853608511731</v>
      </c>
      <c r="P30" s="11">
        <f t="shared" si="0"/>
        <v>0</v>
      </c>
      <c r="Q30" s="11">
        <f t="shared" si="3"/>
        <v>0.35</v>
      </c>
      <c r="R30" s="11">
        <f t="shared" si="5"/>
        <v>0</v>
      </c>
      <c r="S30" s="12">
        <f t="shared" si="4"/>
        <v>227.35565217391306</v>
      </c>
    </row>
    <row r="31" spans="1:19" x14ac:dyDescent="0.35">
      <c r="A31" s="3" t="s">
        <v>29</v>
      </c>
      <c r="B31" s="2" t="s">
        <v>16</v>
      </c>
      <c r="C31" s="3" t="s">
        <v>24</v>
      </c>
      <c r="D31" s="4">
        <v>18</v>
      </c>
      <c r="E31" s="4">
        <v>14</v>
      </c>
      <c r="F31" s="4">
        <v>1</v>
      </c>
      <c r="G31" s="4">
        <v>5849.71</v>
      </c>
      <c r="H31" s="4">
        <v>7123.58</v>
      </c>
      <c r="I31" s="4">
        <v>17</v>
      </c>
      <c r="J31" s="4">
        <v>2.27</v>
      </c>
      <c r="K31" s="4">
        <v>4.97</v>
      </c>
      <c r="L31" s="4">
        <v>0</v>
      </c>
      <c r="M31" s="4">
        <v>555.72244999999998</v>
      </c>
      <c r="N31" s="8">
        <f t="shared" si="1"/>
        <v>0.77777777777777779</v>
      </c>
      <c r="O31" s="8">
        <f t="shared" si="2"/>
        <v>0.8211755886787262</v>
      </c>
      <c r="P31" s="11">
        <f t="shared" si="0"/>
        <v>0</v>
      </c>
      <c r="Q31" s="11">
        <f t="shared" si="3"/>
        <v>9.5000000000000001E-2</v>
      </c>
      <c r="R31" s="11">
        <f t="shared" si="5"/>
        <v>7.1428571428571425E-2</v>
      </c>
      <c r="S31" s="12">
        <f t="shared" si="4"/>
        <v>344.10058823529414</v>
      </c>
    </row>
    <row r="32" spans="1:19" x14ac:dyDescent="0.35">
      <c r="A32" s="3" t="s">
        <v>29</v>
      </c>
      <c r="B32" s="2" t="s">
        <v>18</v>
      </c>
      <c r="C32" s="3" t="s">
        <v>17</v>
      </c>
      <c r="D32" s="4">
        <v>23</v>
      </c>
      <c r="E32" s="4">
        <v>21</v>
      </c>
      <c r="F32" s="4">
        <v>0</v>
      </c>
      <c r="G32" s="4">
        <v>9783.9699999999993</v>
      </c>
      <c r="H32" s="4">
        <v>10116.42</v>
      </c>
      <c r="I32" s="4">
        <v>28</v>
      </c>
      <c r="J32" s="4">
        <v>1.93</v>
      </c>
      <c r="K32" s="4">
        <v>4.17</v>
      </c>
      <c r="L32" s="4">
        <v>2</v>
      </c>
      <c r="M32" s="4">
        <v>1947.0100299999999</v>
      </c>
      <c r="N32" s="8">
        <f t="shared" si="1"/>
        <v>0.91304347826086951</v>
      </c>
      <c r="O32" s="8">
        <f t="shared" si="2"/>
        <v>0.96713758424422858</v>
      </c>
      <c r="P32" s="11">
        <f t="shared" si="0"/>
        <v>7.1428571428571425E-2</v>
      </c>
      <c r="Q32" s="11">
        <f t="shared" si="3"/>
        <v>0.19900000000000001</v>
      </c>
      <c r="R32" s="11">
        <f t="shared" si="5"/>
        <v>0</v>
      </c>
      <c r="S32" s="12">
        <f t="shared" si="4"/>
        <v>349.42749999999995</v>
      </c>
    </row>
    <row r="33" spans="1:19" x14ac:dyDescent="0.35">
      <c r="A33" s="3" t="s">
        <v>30</v>
      </c>
      <c r="B33" s="2" t="s">
        <v>14</v>
      </c>
      <c r="C33" s="3" t="s">
        <v>24</v>
      </c>
      <c r="D33" s="4">
        <v>15</v>
      </c>
      <c r="E33" s="4">
        <v>14</v>
      </c>
      <c r="F33" s="4">
        <v>1</v>
      </c>
      <c r="G33" s="4">
        <v>8052.3</v>
      </c>
      <c r="H33" s="4">
        <v>9936.2000000000007</v>
      </c>
      <c r="I33" s="4">
        <v>23</v>
      </c>
      <c r="J33" s="4">
        <v>1.85</v>
      </c>
      <c r="K33" s="4">
        <v>4.7</v>
      </c>
      <c r="L33" s="4">
        <v>1</v>
      </c>
      <c r="M33" s="4">
        <v>3228.9723000000004</v>
      </c>
      <c r="N33" s="8">
        <f t="shared" si="1"/>
        <v>0.93333333333333335</v>
      </c>
      <c r="O33" s="8">
        <f t="shared" si="2"/>
        <v>0.81040035426017987</v>
      </c>
      <c r="P33" s="11">
        <f t="shared" si="0"/>
        <v>4.3478260869565216E-2</v>
      </c>
      <c r="Q33" s="11">
        <f t="shared" si="3"/>
        <v>0.40100000000000002</v>
      </c>
      <c r="R33" s="11">
        <f t="shared" si="5"/>
        <v>7.1428571428571425E-2</v>
      </c>
      <c r="S33" s="12">
        <f t="shared" si="4"/>
        <v>350.1</v>
      </c>
    </row>
    <row r="34" spans="1:19" x14ac:dyDescent="0.35">
      <c r="A34" s="3" t="s">
        <v>30</v>
      </c>
      <c r="B34" s="2" t="s">
        <v>16</v>
      </c>
      <c r="C34" s="3" t="s">
        <v>24</v>
      </c>
      <c r="D34" s="4">
        <v>28</v>
      </c>
      <c r="E34" s="4">
        <v>27</v>
      </c>
      <c r="F34" s="4">
        <v>6</v>
      </c>
      <c r="G34" s="4">
        <v>9327.26</v>
      </c>
      <c r="H34" s="4">
        <v>9952.15</v>
      </c>
      <c r="I34" s="4">
        <v>41</v>
      </c>
      <c r="J34" s="4">
        <v>0.99</v>
      </c>
      <c r="K34" s="4">
        <v>4.82</v>
      </c>
      <c r="L34" s="4">
        <v>0</v>
      </c>
      <c r="M34" s="4">
        <v>2844.8143</v>
      </c>
      <c r="N34" s="8">
        <f t="shared" si="1"/>
        <v>0.9642857142857143</v>
      </c>
      <c r="O34" s="8">
        <f t="shared" si="2"/>
        <v>0.93721055249368235</v>
      </c>
      <c r="P34" s="11">
        <f t="shared" si="0"/>
        <v>0</v>
      </c>
      <c r="Q34" s="11">
        <f t="shared" si="3"/>
        <v>0.30499999999999999</v>
      </c>
      <c r="R34" s="11">
        <f t="shared" si="5"/>
        <v>0.22222222222222221</v>
      </c>
      <c r="S34" s="12">
        <f t="shared" si="4"/>
        <v>227.49414634146342</v>
      </c>
    </row>
    <row r="35" spans="1:19" x14ac:dyDescent="0.35">
      <c r="A35" s="3" t="s">
        <v>30</v>
      </c>
      <c r="B35" s="2" t="s">
        <v>18</v>
      </c>
      <c r="C35" s="3" t="s">
        <v>24</v>
      </c>
      <c r="D35" s="4">
        <v>26</v>
      </c>
      <c r="E35" s="4">
        <v>23</v>
      </c>
      <c r="F35" s="4">
        <v>3</v>
      </c>
      <c r="G35" s="4">
        <v>11614.33</v>
      </c>
      <c r="H35" s="4">
        <v>7151.95</v>
      </c>
      <c r="I35" s="4">
        <v>41</v>
      </c>
      <c r="J35" s="4">
        <v>1.95</v>
      </c>
      <c r="K35" s="4">
        <v>3.36</v>
      </c>
      <c r="L35" s="4">
        <v>0</v>
      </c>
      <c r="M35" s="4">
        <v>464.57319999999999</v>
      </c>
      <c r="N35" s="8">
        <f t="shared" si="1"/>
        <v>0.88461538461538458</v>
      </c>
      <c r="O35" s="8">
        <f t="shared" si="2"/>
        <v>1.6239389257475234</v>
      </c>
      <c r="P35" s="11">
        <f t="shared" si="0"/>
        <v>0</v>
      </c>
      <c r="Q35" s="11">
        <f t="shared" si="3"/>
        <v>0.04</v>
      </c>
      <c r="R35" s="11">
        <f t="shared" si="5"/>
        <v>0.13043478260869565</v>
      </c>
      <c r="S35" s="12">
        <f t="shared" si="4"/>
        <v>283.27634146341461</v>
      </c>
    </row>
    <row r="36" spans="1:19" x14ac:dyDescent="0.35">
      <c r="A36" s="3" t="s">
        <v>31</v>
      </c>
      <c r="B36" s="2" t="s">
        <v>14</v>
      </c>
      <c r="C36" s="3" t="s">
        <v>15</v>
      </c>
      <c r="D36" s="4">
        <v>19</v>
      </c>
      <c r="E36" s="4">
        <v>15</v>
      </c>
      <c r="F36" s="4">
        <v>1</v>
      </c>
      <c r="G36" s="4">
        <v>9201.6</v>
      </c>
      <c r="H36" s="4">
        <v>9591.52</v>
      </c>
      <c r="I36" s="4">
        <v>41</v>
      </c>
      <c r="J36" s="4">
        <v>0.94</v>
      </c>
      <c r="K36" s="4">
        <v>4.79</v>
      </c>
      <c r="L36" s="4">
        <v>0</v>
      </c>
      <c r="M36" s="4">
        <v>2171.5776000000001</v>
      </c>
      <c r="N36" s="8">
        <f t="shared" si="1"/>
        <v>0.78947368421052633</v>
      </c>
      <c r="O36" s="8">
        <f t="shared" si="2"/>
        <v>0.95934742355747571</v>
      </c>
      <c r="P36" s="11">
        <f t="shared" si="0"/>
        <v>0</v>
      </c>
      <c r="Q36" s="11">
        <f t="shared" si="3"/>
        <v>0.23599999999999999</v>
      </c>
      <c r="R36" s="11">
        <f t="shared" si="5"/>
        <v>6.6666666666666666E-2</v>
      </c>
      <c r="S36" s="12">
        <f t="shared" si="4"/>
        <v>224.42926829268293</v>
      </c>
    </row>
    <row r="37" spans="1:19" x14ac:dyDescent="0.35">
      <c r="A37" s="3" t="s">
        <v>31</v>
      </c>
      <c r="B37" s="2" t="s">
        <v>16</v>
      </c>
      <c r="C37" s="3" t="s">
        <v>20</v>
      </c>
      <c r="D37" s="4">
        <v>28</v>
      </c>
      <c r="E37" s="4">
        <v>26</v>
      </c>
      <c r="F37" s="4">
        <v>1</v>
      </c>
      <c r="G37" s="4">
        <v>9315.98</v>
      </c>
      <c r="H37" s="4">
        <v>11032.44</v>
      </c>
      <c r="I37" s="4">
        <v>43</v>
      </c>
      <c r="J37" s="4">
        <v>1.51</v>
      </c>
      <c r="K37" s="4">
        <v>3.42</v>
      </c>
      <c r="L37" s="4">
        <v>1</v>
      </c>
      <c r="M37" s="4">
        <v>2273.0991199999999</v>
      </c>
      <c r="N37" s="8">
        <f t="shared" si="1"/>
        <v>0.9285714285714286</v>
      </c>
      <c r="O37" s="8">
        <f t="shared" si="2"/>
        <v>0.84441701019901305</v>
      </c>
      <c r="P37" s="11">
        <f t="shared" si="0"/>
        <v>2.3255813953488372E-2</v>
      </c>
      <c r="Q37" s="11">
        <f t="shared" si="3"/>
        <v>0.24399999999999999</v>
      </c>
      <c r="R37" s="11">
        <f t="shared" si="5"/>
        <v>3.8461538461538464E-2</v>
      </c>
      <c r="S37" s="12">
        <f t="shared" si="4"/>
        <v>216.65069767441858</v>
      </c>
    </row>
    <row r="38" spans="1:19" x14ac:dyDescent="0.35">
      <c r="A38" s="3" t="s">
        <v>31</v>
      </c>
      <c r="B38" s="2" t="s">
        <v>18</v>
      </c>
      <c r="C38" s="3" t="s">
        <v>20</v>
      </c>
      <c r="D38" s="4">
        <v>17</v>
      </c>
      <c r="E38" s="4">
        <v>15</v>
      </c>
      <c r="F38" s="4">
        <v>3</v>
      </c>
      <c r="G38" s="4">
        <v>4519.67</v>
      </c>
      <c r="H38" s="4">
        <v>12242.82</v>
      </c>
      <c r="I38" s="4">
        <v>36</v>
      </c>
      <c r="J38" s="4">
        <v>1.48</v>
      </c>
      <c r="K38" s="4">
        <v>3.75</v>
      </c>
      <c r="L38" s="4">
        <v>0</v>
      </c>
      <c r="M38" s="4">
        <v>397.73095999999998</v>
      </c>
      <c r="N38" s="8">
        <f t="shared" si="1"/>
        <v>0.88235294117647056</v>
      </c>
      <c r="O38" s="8">
        <f t="shared" si="2"/>
        <v>0.36916903131794798</v>
      </c>
      <c r="P38" s="11">
        <f t="shared" si="0"/>
        <v>0</v>
      </c>
      <c r="Q38" s="11">
        <f t="shared" si="3"/>
        <v>8.7999999999999995E-2</v>
      </c>
      <c r="R38" s="11">
        <f t="shared" si="5"/>
        <v>0.2</v>
      </c>
      <c r="S38" s="12">
        <f t="shared" si="4"/>
        <v>125.54638888888888</v>
      </c>
    </row>
    <row r="39" spans="1:19" x14ac:dyDescent="0.35">
      <c r="A39" s="3" t="s">
        <v>32</v>
      </c>
      <c r="B39" s="2" t="s">
        <v>14</v>
      </c>
      <c r="C39" s="3" t="s">
        <v>20</v>
      </c>
      <c r="D39" s="4">
        <v>23</v>
      </c>
      <c r="E39" s="4">
        <v>20</v>
      </c>
      <c r="F39" s="4">
        <v>2</v>
      </c>
      <c r="G39" s="4">
        <v>7296.13</v>
      </c>
      <c r="H39" s="4">
        <v>12313.06</v>
      </c>
      <c r="I39" s="4">
        <v>26</v>
      </c>
      <c r="J39" s="4">
        <v>2.63</v>
      </c>
      <c r="K39" s="4">
        <v>4.13</v>
      </c>
      <c r="L39" s="4">
        <v>1</v>
      </c>
      <c r="M39" s="4">
        <v>3027.8939499999997</v>
      </c>
      <c r="N39" s="8">
        <f t="shared" si="1"/>
        <v>0.86956521739130432</v>
      </c>
      <c r="O39" s="8">
        <f t="shared" si="2"/>
        <v>0.59255213569981791</v>
      </c>
      <c r="P39" s="11">
        <f t="shared" si="0"/>
        <v>3.8461538461538464E-2</v>
      </c>
      <c r="Q39" s="11">
        <f t="shared" si="3"/>
        <v>0.41499999999999992</v>
      </c>
      <c r="R39" s="11">
        <f t="shared" si="5"/>
        <v>0.1</v>
      </c>
      <c r="S39" s="12">
        <f t="shared" si="4"/>
        <v>280.62038461538464</v>
      </c>
    </row>
    <row r="40" spans="1:19" x14ac:dyDescent="0.35">
      <c r="A40" s="3" t="s">
        <v>32</v>
      </c>
      <c r="B40" s="2" t="s">
        <v>16</v>
      </c>
      <c r="C40" s="3" t="s">
        <v>24</v>
      </c>
      <c r="D40" s="4">
        <v>15</v>
      </c>
      <c r="E40" s="4">
        <v>11</v>
      </c>
      <c r="F40" s="4">
        <v>0</v>
      </c>
      <c r="G40" s="4">
        <v>11488.5</v>
      </c>
      <c r="H40" s="4">
        <v>8675.4</v>
      </c>
      <c r="I40" s="4">
        <v>53</v>
      </c>
      <c r="J40" s="4">
        <v>1.65</v>
      </c>
      <c r="K40" s="4">
        <v>3.57</v>
      </c>
      <c r="L40" s="4">
        <v>0</v>
      </c>
      <c r="M40" s="4">
        <v>1240.758</v>
      </c>
      <c r="N40" s="8">
        <f t="shared" si="1"/>
        <v>0.73333333333333328</v>
      </c>
      <c r="O40" s="8">
        <f t="shared" si="2"/>
        <v>1.3242617055121377</v>
      </c>
      <c r="P40" s="11">
        <f t="shared" si="0"/>
        <v>0</v>
      </c>
      <c r="Q40" s="11">
        <f t="shared" si="3"/>
        <v>0.108</v>
      </c>
      <c r="R40" s="11">
        <f t="shared" si="5"/>
        <v>0</v>
      </c>
      <c r="S40" s="12">
        <f t="shared" si="4"/>
        <v>216.76415094339623</v>
      </c>
    </row>
    <row r="41" spans="1:19" x14ac:dyDescent="0.35">
      <c r="A41" s="3" t="s">
        <v>32</v>
      </c>
      <c r="B41" s="2" t="s">
        <v>18</v>
      </c>
      <c r="C41" s="3" t="s">
        <v>15</v>
      </c>
      <c r="D41" s="4">
        <v>20</v>
      </c>
      <c r="E41" s="4">
        <v>19</v>
      </c>
      <c r="F41" s="4">
        <v>2</v>
      </c>
      <c r="G41" s="4">
        <v>7922.62</v>
      </c>
      <c r="H41" s="4">
        <v>9484.18</v>
      </c>
      <c r="I41" s="4">
        <v>29</v>
      </c>
      <c r="J41" s="4">
        <v>2.13</v>
      </c>
      <c r="K41" s="4">
        <v>4.4400000000000004</v>
      </c>
      <c r="L41" s="4">
        <v>1</v>
      </c>
      <c r="M41" s="4">
        <v>2067.8038200000001</v>
      </c>
      <c r="N41" s="8">
        <f t="shared" si="1"/>
        <v>0.95</v>
      </c>
      <c r="O41" s="8">
        <f t="shared" si="2"/>
        <v>0.83535107937639308</v>
      </c>
      <c r="P41" s="11">
        <f t="shared" si="0"/>
        <v>3.4482758620689655E-2</v>
      </c>
      <c r="Q41" s="11">
        <f t="shared" si="3"/>
        <v>0.26100000000000001</v>
      </c>
      <c r="R41" s="11">
        <f t="shared" si="5"/>
        <v>0.10526315789473684</v>
      </c>
      <c r="S41" s="12">
        <f t="shared" si="4"/>
        <v>273.19379310344829</v>
      </c>
    </row>
    <row r="42" spans="1:19" x14ac:dyDescent="0.35">
      <c r="A42" s="3" t="s">
        <v>33</v>
      </c>
      <c r="B42" s="2" t="s">
        <v>14</v>
      </c>
      <c r="C42" s="3" t="s">
        <v>24</v>
      </c>
      <c r="D42" s="4">
        <v>24</v>
      </c>
      <c r="E42" s="4">
        <v>20</v>
      </c>
      <c r="F42" s="4">
        <v>3</v>
      </c>
      <c r="G42" s="4">
        <v>11596.56</v>
      </c>
      <c r="H42" s="4">
        <v>8153.65</v>
      </c>
      <c r="I42" s="4">
        <v>81</v>
      </c>
      <c r="J42" s="4">
        <v>2.6</v>
      </c>
      <c r="K42" s="4">
        <v>3.4</v>
      </c>
      <c r="L42" s="4">
        <v>1</v>
      </c>
      <c r="M42" s="4">
        <v>2678.8053599999998</v>
      </c>
      <c r="N42" s="8">
        <f t="shared" si="1"/>
        <v>0.83333333333333337</v>
      </c>
      <c r="O42" s="8">
        <f t="shared" si="2"/>
        <v>1.4222538372385374</v>
      </c>
      <c r="P42" s="11">
        <f t="shared" si="0"/>
        <v>1.2345679012345678E-2</v>
      </c>
      <c r="Q42" s="11">
        <f t="shared" si="3"/>
        <v>0.23099999999999998</v>
      </c>
      <c r="R42" s="11">
        <f t="shared" si="5"/>
        <v>0.15</v>
      </c>
      <c r="S42" s="12">
        <f t="shared" si="4"/>
        <v>143.16740740740741</v>
      </c>
    </row>
    <row r="43" spans="1:19" x14ac:dyDescent="0.35">
      <c r="A43" s="3" t="s">
        <v>33</v>
      </c>
      <c r="B43" s="2" t="s">
        <v>16</v>
      </c>
      <c r="C43" s="3" t="s">
        <v>24</v>
      </c>
      <c r="D43" s="4">
        <v>28</v>
      </c>
      <c r="E43" s="4">
        <v>25</v>
      </c>
      <c r="F43" s="4">
        <v>1</v>
      </c>
      <c r="G43" s="4">
        <v>8488.9599999999991</v>
      </c>
      <c r="H43" s="4">
        <v>9805.51</v>
      </c>
      <c r="I43" s="4">
        <v>33</v>
      </c>
      <c r="J43" s="4">
        <v>2</v>
      </c>
      <c r="K43" s="4">
        <v>4.68</v>
      </c>
      <c r="L43" s="4">
        <v>0</v>
      </c>
      <c r="M43" s="4">
        <v>3064.5145599999996</v>
      </c>
      <c r="N43" s="8">
        <f t="shared" si="1"/>
        <v>0.8928571428571429</v>
      </c>
      <c r="O43" s="8">
        <f t="shared" si="2"/>
        <v>0.86573365383340584</v>
      </c>
      <c r="P43" s="11">
        <f t="shared" si="0"/>
        <v>0</v>
      </c>
      <c r="Q43" s="11">
        <f t="shared" si="3"/>
        <v>0.36099999999999999</v>
      </c>
      <c r="R43" s="11">
        <f t="shared" si="5"/>
        <v>0.04</v>
      </c>
      <c r="S43" s="12">
        <f t="shared" si="4"/>
        <v>257.24121212121207</v>
      </c>
    </row>
    <row r="44" spans="1:19" x14ac:dyDescent="0.35">
      <c r="A44" s="3" t="s">
        <v>33</v>
      </c>
      <c r="B44" s="2" t="s">
        <v>18</v>
      </c>
      <c r="C44" s="3" t="s">
        <v>15</v>
      </c>
      <c r="D44" s="4">
        <v>28</v>
      </c>
      <c r="E44" s="4">
        <v>27</v>
      </c>
      <c r="F44" s="4">
        <v>3</v>
      </c>
      <c r="G44" s="4">
        <v>8918.6</v>
      </c>
      <c r="H44" s="4">
        <v>12690.28</v>
      </c>
      <c r="I44" s="4">
        <v>39</v>
      </c>
      <c r="J44" s="4">
        <v>1.9</v>
      </c>
      <c r="K44" s="4">
        <v>4.08</v>
      </c>
      <c r="L44" s="4">
        <v>1</v>
      </c>
      <c r="M44" s="4">
        <v>1756.9642000000001</v>
      </c>
      <c r="N44" s="8">
        <f t="shared" si="1"/>
        <v>0.9642857142857143</v>
      </c>
      <c r="O44" s="8">
        <f t="shared" si="2"/>
        <v>0.70278985176056008</v>
      </c>
      <c r="P44" s="11">
        <f t="shared" si="0"/>
        <v>2.564102564102564E-2</v>
      </c>
      <c r="Q44" s="11">
        <f t="shared" si="3"/>
        <v>0.19700000000000001</v>
      </c>
      <c r="R44" s="11">
        <f t="shared" si="5"/>
        <v>0.1111111111111111</v>
      </c>
      <c r="S44" s="12">
        <f t="shared" si="4"/>
        <v>228.6820512820513</v>
      </c>
    </row>
    <row r="45" spans="1:19" x14ac:dyDescent="0.35">
      <c r="A45" s="3" t="s">
        <v>34</v>
      </c>
      <c r="B45" s="2" t="s">
        <v>14</v>
      </c>
      <c r="C45" s="3" t="s">
        <v>15</v>
      </c>
      <c r="D45" s="4">
        <v>17</v>
      </c>
      <c r="E45" s="4">
        <v>15</v>
      </c>
      <c r="F45" s="4">
        <v>2</v>
      </c>
      <c r="G45" s="4">
        <v>4151.0200000000004</v>
      </c>
      <c r="H45" s="4">
        <v>10416.879999999999</v>
      </c>
      <c r="I45" s="4">
        <v>13</v>
      </c>
      <c r="J45" s="4">
        <v>2.19</v>
      </c>
      <c r="K45" s="4">
        <v>4.58</v>
      </c>
      <c r="L45" s="4">
        <v>0</v>
      </c>
      <c r="M45" s="4">
        <v>514.72648000000004</v>
      </c>
      <c r="N45" s="8">
        <f t="shared" si="1"/>
        <v>0.88235294117647056</v>
      </c>
      <c r="O45" s="8">
        <f t="shared" si="2"/>
        <v>0.3984897589297372</v>
      </c>
      <c r="P45" s="11">
        <f t="shared" si="0"/>
        <v>0</v>
      </c>
      <c r="Q45" s="11">
        <f t="shared" si="3"/>
        <v>0.124</v>
      </c>
      <c r="R45" s="11">
        <f t="shared" si="5"/>
        <v>0.13333333333333333</v>
      </c>
      <c r="S45" s="12">
        <f t="shared" si="4"/>
        <v>319.30923076923079</v>
      </c>
    </row>
    <row r="46" spans="1:19" x14ac:dyDescent="0.35">
      <c r="A46" s="3" t="s">
        <v>34</v>
      </c>
      <c r="B46" s="2" t="s">
        <v>16</v>
      </c>
      <c r="C46" s="3" t="s">
        <v>17</v>
      </c>
      <c r="D46" s="4">
        <v>19</v>
      </c>
      <c r="E46" s="4">
        <v>17</v>
      </c>
      <c r="F46" s="4">
        <v>1</v>
      </c>
      <c r="G46" s="4">
        <v>7859.79</v>
      </c>
      <c r="H46" s="4">
        <v>5459.35</v>
      </c>
      <c r="I46" s="4">
        <v>28</v>
      </c>
      <c r="J46" s="4">
        <v>2.7</v>
      </c>
      <c r="K46" s="4">
        <v>4</v>
      </c>
      <c r="L46" s="4">
        <v>1</v>
      </c>
      <c r="M46" s="4">
        <v>377.26992000000001</v>
      </c>
      <c r="N46" s="8">
        <f t="shared" si="1"/>
        <v>0.89473684210526316</v>
      </c>
      <c r="O46" s="8">
        <f t="shared" si="2"/>
        <v>1.4396933700898458</v>
      </c>
      <c r="P46" s="11">
        <f t="shared" si="0"/>
        <v>3.5714285714285712E-2</v>
      </c>
      <c r="Q46" s="11">
        <f t="shared" si="3"/>
        <v>4.8000000000000001E-2</v>
      </c>
      <c r="R46" s="11">
        <f t="shared" si="5"/>
        <v>5.8823529411764705E-2</v>
      </c>
      <c r="S46" s="12">
        <f t="shared" si="4"/>
        <v>280.70678571428573</v>
      </c>
    </row>
    <row r="47" spans="1:19" x14ac:dyDescent="0.35">
      <c r="A47" s="3" t="s">
        <v>34</v>
      </c>
      <c r="B47" s="2" t="s">
        <v>18</v>
      </c>
      <c r="C47" s="3" t="s">
        <v>20</v>
      </c>
      <c r="D47" s="4">
        <v>25</v>
      </c>
      <c r="E47" s="4">
        <v>24</v>
      </c>
      <c r="F47" s="4">
        <v>1</v>
      </c>
      <c r="G47" s="4">
        <v>14998.29</v>
      </c>
      <c r="H47" s="4">
        <v>6476.97</v>
      </c>
      <c r="I47" s="4">
        <v>68</v>
      </c>
      <c r="J47" s="4">
        <v>2.1</v>
      </c>
      <c r="K47" s="4">
        <v>3.28</v>
      </c>
      <c r="L47" s="4">
        <v>0</v>
      </c>
      <c r="M47" s="4">
        <v>2129.7571800000001</v>
      </c>
      <c r="N47" s="8">
        <f t="shared" si="1"/>
        <v>0.96</v>
      </c>
      <c r="O47" s="8">
        <f t="shared" si="2"/>
        <v>2.3156336990907787</v>
      </c>
      <c r="P47" s="11">
        <f t="shared" si="0"/>
        <v>0</v>
      </c>
      <c r="Q47" s="11">
        <f t="shared" si="3"/>
        <v>0.14199999999999999</v>
      </c>
      <c r="R47" s="11">
        <f t="shared" si="5"/>
        <v>4.1666666666666664E-2</v>
      </c>
      <c r="S47" s="12">
        <f t="shared" si="4"/>
        <v>220.56308823529412</v>
      </c>
    </row>
    <row r="48" spans="1:19" x14ac:dyDescent="0.35">
      <c r="A48" s="3" t="s">
        <v>35</v>
      </c>
      <c r="B48" s="2" t="s">
        <v>14</v>
      </c>
      <c r="C48" s="3" t="s">
        <v>24</v>
      </c>
      <c r="D48" s="4">
        <v>22</v>
      </c>
      <c r="E48" s="4">
        <v>18</v>
      </c>
      <c r="F48" s="4">
        <v>1</v>
      </c>
      <c r="G48" s="4">
        <v>13911.76</v>
      </c>
      <c r="H48" s="4">
        <v>12887.64</v>
      </c>
      <c r="I48" s="4">
        <v>44</v>
      </c>
      <c r="J48" s="4">
        <v>2.44</v>
      </c>
      <c r="K48" s="4">
        <v>4.87</v>
      </c>
      <c r="L48" s="4">
        <v>2</v>
      </c>
      <c r="M48" s="4">
        <v>723.41152</v>
      </c>
      <c r="N48" s="8">
        <f t="shared" si="1"/>
        <v>0.81818181818181823</v>
      </c>
      <c r="O48" s="8">
        <f t="shared" si="2"/>
        <v>1.0794652861191034</v>
      </c>
      <c r="P48" s="11">
        <f t="shared" si="0"/>
        <v>4.5454545454545456E-2</v>
      </c>
      <c r="Q48" s="11">
        <f t="shared" si="3"/>
        <v>5.1999999999999998E-2</v>
      </c>
      <c r="R48" s="11">
        <f t="shared" si="5"/>
        <v>5.5555555555555552E-2</v>
      </c>
      <c r="S48" s="12">
        <f t="shared" si="4"/>
        <v>316.17636363636365</v>
      </c>
    </row>
    <row r="49" spans="1:19" x14ac:dyDescent="0.35">
      <c r="A49" s="3" t="s">
        <v>35</v>
      </c>
      <c r="B49" s="2" t="s">
        <v>16</v>
      </c>
      <c r="C49" s="3" t="s">
        <v>24</v>
      </c>
      <c r="D49" s="4">
        <v>24</v>
      </c>
      <c r="E49" s="4">
        <v>21</v>
      </c>
      <c r="F49" s="4">
        <v>2</v>
      </c>
      <c r="G49" s="4">
        <v>11309.88</v>
      </c>
      <c r="H49" s="4">
        <v>11393.21</v>
      </c>
      <c r="I49" s="4">
        <v>48</v>
      </c>
      <c r="J49" s="4">
        <v>1.77</v>
      </c>
      <c r="K49" s="4">
        <v>3.96</v>
      </c>
      <c r="L49" s="4">
        <v>2</v>
      </c>
      <c r="M49" s="4">
        <v>2352.4550399999998</v>
      </c>
      <c r="N49" s="8">
        <f t="shared" si="1"/>
        <v>0.875</v>
      </c>
      <c r="O49" s="8">
        <f t="shared" si="2"/>
        <v>0.99268599455289597</v>
      </c>
      <c r="P49" s="11">
        <f t="shared" si="0"/>
        <v>4.1666666666666664E-2</v>
      </c>
      <c r="Q49" s="11">
        <f t="shared" si="3"/>
        <v>0.20799999999999999</v>
      </c>
      <c r="R49" s="11">
        <f t="shared" si="5"/>
        <v>9.5238095238095233E-2</v>
      </c>
      <c r="S49" s="12">
        <f t="shared" si="4"/>
        <v>235.62249999999997</v>
      </c>
    </row>
    <row r="50" spans="1:19" x14ac:dyDescent="0.35">
      <c r="A50" s="3" t="s">
        <v>35</v>
      </c>
      <c r="B50" s="2" t="s">
        <v>18</v>
      </c>
      <c r="C50" s="3" t="s">
        <v>24</v>
      </c>
      <c r="D50" s="4">
        <v>15</v>
      </c>
      <c r="E50" s="4">
        <v>11</v>
      </c>
      <c r="F50" s="4">
        <v>2</v>
      </c>
      <c r="G50" s="4">
        <v>6175.59</v>
      </c>
      <c r="H50" s="4">
        <v>7669.05</v>
      </c>
      <c r="I50" s="4">
        <v>22</v>
      </c>
      <c r="J50" s="4">
        <v>1.48</v>
      </c>
      <c r="K50" s="4">
        <v>4.99</v>
      </c>
      <c r="L50" s="4">
        <v>1</v>
      </c>
      <c r="M50" s="4">
        <v>1012.7967600000001</v>
      </c>
      <c r="N50" s="8">
        <f t="shared" si="1"/>
        <v>0.73333333333333328</v>
      </c>
      <c r="O50" s="8">
        <f t="shared" si="2"/>
        <v>0.80526140786668488</v>
      </c>
      <c r="P50" s="11">
        <f t="shared" si="0"/>
        <v>4.5454545454545456E-2</v>
      </c>
      <c r="Q50" s="11">
        <f t="shared" si="3"/>
        <v>0.16400000000000001</v>
      </c>
      <c r="R50" s="11">
        <f t="shared" si="5"/>
        <v>0.18181818181818182</v>
      </c>
      <c r="S50" s="12">
        <f t="shared" si="4"/>
        <v>280.70863636363634</v>
      </c>
    </row>
    <row r="51" spans="1:19" x14ac:dyDescent="0.35">
      <c r="A51" s="3" t="s">
        <v>36</v>
      </c>
      <c r="B51" s="2" t="s">
        <v>14</v>
      </c>
      <c r="C51" s="3" t="s">
        <v>24</v>
      </c>
      <c r="D51" s="4">
        <v>15</v>
      </c>
      <c r="E51" s="4">
        <v>11</v>
      </c>
      <c r="F51" s="4">
        <v>3</v>
      </c>
      <c r="G51" s="4">
        <v>11685.7</v>
      </c>
      <c r="H51" s="4">
        <v>9922.67</v>
      </c>
      <c r="I51" s="4">
        <v>34</v>
      </c>
      <c r="J51" s="4">
        <v>1.19</v>
      </c>
      <c r="K51" s="4">
        <v>3.99</v>
      </c>
      <c r="L51" s="4">
        <v>1</v>
      </c>
      <c r="M51" s="4">
        <v>5363.7363000000005</v>
      </c>
      <c r="N51" s="8">
        <f t="shared" si="1"/>
        <v>0.73333333333333328</v>
      </c>
      <c r="O51" s="8">
        <f t="shared" si="2"/>
        <v>1.1776769760558399</v>
      </c>
      <c r="P51" s="11">
        <f t="shared" si="0"/>
        <v>2.9411764705882353E-2</v>
      </c>
      <c r="Q51" s="11">
        <f t="shared" si="3"/>
        <v>0.45900000000000002</v>
      </c>
      <c r="R51" s="11">
        <f t="shared" si="5"/>
        <v>0.27272727272727271</v>
      </c>
      <c r="S51" s="12">
        <f t="shared" si="4"/>
        <v>343.69705882352946</v>
      </c>
    </row>
    <row r="52" spans="1:19" x14ac:dyDescent="0.35">
      <c r="A52" s="3" t="s">
        <v>36</v>
      </c>
      <c r="B52" s="2" t="s">
        <v>16</v>
      </c>
      <c r="C52" s="3" t="s">
        <v>17</v>
      </c>
      <c r="D52" s="4">
        <v>26</v>
      </c>
      <c r="E52" s="4">
        <v>26</v>
      </c>
      <c r="F52" s="4">
        <v>0</v>
      </c>
      <c r="G52" s="4">
        <v>9540.16</v>
      </c>
      <c r="H52" s="4">
        <v>10373.57</v>
      </c>
      <c r="I52" s="4">
        <v>45</v>
      </c>
      <c r="J52" s="4">
        <v>1.76</v>
      </c>
      <c r="K52" s="4">
        <v>3.44</v>
      </c>
      <c r="L52" s="4">
        <v>0</v>
      </c>
      <c r="M52" s="4">
        <v>1650.4476799999998</v>
      </c>
      <c r="N52" s="8">
        <f t="shared" si="1"/>
        <v>1</v>
      </c>
      <c r="O52" s="8">
        <f t="shared" si="2"/>
        <v>0.91966025196725909</v>
      </c>
      <c r="P52" s="11">
        <f t="shared" si="0"/>
        <v>0</v>
      </c>
      <c r="Q52" s="11">
        <f t="shared" si="3"/>
        <v>0.17299999999999999</v>
      </c>
      <c r="R52" s="11">
        <f t="shared" si="5"/>
        <v>0</v>
      </c>
      <c r="S52" s="12">
        <f t="shared" si="4"/>
        <v>212.00355555555555</v>
      </c>
    </row>
    <row r="53" spans="1:19" x14ac:dyDescent="0.35">
      <c r="A53" s="3" t="s">
        <v>36</v>
      </c>
      <c r="B53" s="2" t="s">
        <v>18</v>
      </c>
      <c r="C53" s="3" t="s">
        <v>17</v>
      </c>
      <c r="D53" s="4">
        <v>17</v>
      </c>
      <c r="E53" s="4">
        <v>15</v>
      </c>
      <c r="F53" s="4">
        <v>2</v>
      </c>
      <c r="G53" s="4">
        <v>11223.44</v>
      </c>
      <c r="H53" s="4">
        <v>6452.12</v>
      </c>
      <c r="I53" s="4">
        <v>55</v>
      </c>
      <c r="J53" s="4">
        <v>1.89</v>
      </c>
      <c r="K53" s="4">
        <v>4.47</v>
      </c>
      <c r="L53" s="4">
        <v>1</v>
      </c>
      <c r="M53" s="4">
        <v>650.95952000000011</v>
      </c>
      <c r="N53" s="8">
        <f t="shared" si="1"/>
        <v>0.88235294117647056</v>
      </c>
      <c r="O53" s="8">
        <f t="shared" si="2"/>
        <v>1.7394964755770197</v>
      </c>
      <c r="P53" s="11">
        <f t="shared" si="0"/>
        <v>1.8181818181818181E-2</v>
      </c>
      <c r="Q53" s="11">
        <f t="shared" si="3"/>
        <v>5.800000000000001E-2</v>
      </c>
      <c r="R53" s="11">
        <f t="shared" si="5"/>
        <v>0.13333333333333333</v>
      </c>
      <c r="S53" s="12">
        <f t="shared" si="4"/>
        <v>204.06254545454547</v>
      </c>
    </row>
    <row r="54" spans="1:19" x14ac:dyDescent="0.35">
      <c r="A54" s="3" t="s">
        <v>37</v>
      </c>
      <c r="B54" s="2" t="s">
        <v>14</v>
      </c>
      <c r="C54" s="3" t="s">
        <v>15</v>
      </c>
      <c r="D54" s="4">
        <v>24</v>
      </c>
      <c r="E54" s="4">
        <v>23</v>
      </c>
      <c r="F54" s="4">
        <v>1</v>
      </c>
      <c r="G54" s="4">
        <v>12395.63</v>
      </c>
      <c r="H54" s="4">
        <v>8644.0499999999993</v>
      </c>
      <c r="I54" s="4">
        <v>41</v>
      </c>
      <c r="J54" s="4">
        <v>1.55</v>
      </c>
      <c r="K54" s="4">
        <v>4.72</v>
      </c>
      <c r="L54" s="4">
        <v>0</v>
      </c>
      <c r="M54" s="4">
        <v>3842.6452999999997</v>
      </c>
      <c r="N54" s="8">
        <f t="shared" si="1"/>
        <v>0.95833333333333337</v>
      </c>
      <c r="O54" s="8">
        <f t="shared" si="2"/>
        <v>1.4340072072697405</v>
      </c>
      <c r="P54" s="11">
        <f t="shared" si="0"/>
        <v>0</v>
      </c>
      <c r="Q54" s="11">
        <f t="shared" si="3"/>
        <v>0.31</v>
      </c>
      <c r="R54" s="11">
        <f t="shared" si="5"/>
        <v>4.3478260869565216E-2</v>
      </c>
      <c r="S54" s="12">
        <f t="shared" si="4"/>
        <v>302.33243902439023</v>
      </c>
    </row>
    <row r="55" spans="1:19" x14ac:dyDescent="0.35">
      <c r="A55" s="3" t="s">
        <v>37</v>
      </c>
      <c r="B55" s="2" t="s">
        <v>16</v>
      </c>
      <c r="C55" s="3" t="s">
        <v>15</v>
      </c>
      <c r="D55" s="4">
        <v>15</v>
      </c>
      <c r="E55" s="4">
        <v>14</v>
      </c>
      <c r="F55" s="4">
        <v>0</v>
      </c>
      <c r="G55" s="4">
        <v>10643.68</v>
      </c>
      <c r="H55" s="4">
        <v>10054.040000000001</v>
      </c>
      <c r="I55" s="4">
        <v>65</v>
      </c>
      <c r="J55" s="4">
        <v>1.26</v>
      </c>
      <c r="K55" s="4">
        <v>3.28</v>
      </c>
      <c r="L55" s="4">
        <v>3</v>
      </c>
      <c r="M55" s="4">
        <v>2288.3912</v>
      </c>
      <c r="N55" s="8">
        <f t="shared" si="1"/>
        <v>0.93333333333333335</v>
      </c>
      <c r="O55" s="8">
        <f t="shared" si="2"/>
        <v>1.0586470712270888</v>
      </c>
      <c r="P55" s="11">
        <f t="shared" si="0"/>
        <v>4.6153846153846156E-2</v>
      </c>
      <c r="Q55" s="11">
        <f t="shared" si="3"/>
        <v>0.215</v>
      </c>
      <c r="R55" s="11">
        <f t="shared" si="5"/>
        <v>0</v>
      </c>
      <c r="S55" s="12">
        <f t="shared" si="4"/>
        <v>163.74892307692309</v>
      </c>
    </row>
    <row r="56" spans="1:19" x14ac:dyDescent="0.35">
      <c r="A56" s="3" t="s">
        <v>37</v>
      </c>
      <c r="B56" s="2" t="s">
        <v>18</v>
      </c>
      <c r="C56" s="3" t="s">
        <v>24</v>
      </c>
      <c r="D56" s="4">
        <v>20</v>
      </c>
      <c r="E56" s="4">
        <v>19</v>
      </c>
      <c r="F56" s="4">
        <v>1</v>
      </c>
      <c r="G56" s="4">
        <v>7554.07</v>
      </c>
      <c r="H56" s="4">
        <v>8736.41</v>
      </c>
      <c r="I56" s="4">
        <v>35</v>
      </c>
      <c r="J56" s="4">
        <v>2.16</v>
      </c>
      <c r="K56" s="4">
        <v>3.5</v>
      </c>
      <c r="L56" s="4">
        <v>1</v>
      </c>
      <c r="M56" s="4">
        <v>596.77152999999998</v>
      </c>
      <c r="N56" s="8">
        <f t="shared" si="1"/>
        <v>0.95</v>
      </c>
      <c r="O56" s="8">
        <f t="shared" si="2"/>
        <v>0.86466523434683118</v>
      </c>
      <c r="P56" s="11">
        <f t="shared" si="0"/>
        <v>2.8571428571428571E-2</v>
      </c>
      <c r="Q56" s="11">
        <f t="shared" si="3"/>
        <v>7.9000000000000001E-2</v>
      </c>
      <c r="R56" s="11">
        <f t="shared" si="5"/>
        <v>5.2631578947368418E-2</v>
      </c>
      <c r="S56" s="12">
        <f t="shared" si="4"/>
        <v>215.83057142857143</v>
      </c>
    </row>
    <row r="57" spans="1:19" x14ac:dyDescent="0.35">
      <c r="A57" s="3" t="s">
        <v>38</v>
      </c>
      <c r="B57" s="2" t="s">
        <v>14</v>
      </c>
      <c r="C57" s="3" t="s">
        <v>17</v>
      </c>
      <c r="D57" s="4">
        <v>26</v>
      </c>
      <c r="E57" s="4">
        <v>24</v>
      </c>
      <c r="F57" s="4">
        <v>1</v>
      </c>
      <c r="G57" s="4">
        <v>12857.66</v>
      </c>
      <c r="H57" s="4">
        <v>9094.99</v>
      </c>
      <c r="I57" s="4">
        <v>41</v>
      </c>
      <c r="J57" s="4">
        <v>1.89</v>
      </c>
      <c r="K57" s="4">
        <v>4.22</v>
      </c>
      <c r="L57" s="4">
        <v>2</v>
      </c>
      <c r="M57" s="4">
        <v>3947.3016199999997</v>
      </c>
      <c r="N57" s="8">
        <f t="shared" si="1"/>
        <v>0.92307692307692313</v>
      </c>
      <c r="O57" s="8">
        <f t="shared" si="2"/>
        <v>1.413707986484867</v>
      </c>
      <c r="P57" s="11">
        <f t="shared" si="0"/>
        <v>4.878048780487805E-2</v>
      </c>
      <c r="Q57" s="11">
        <f t="shared" si="3"/>
        <v>0.307</v>
      </c>
      <c r="R57" s="11">
        <f t="shared" si="5"/>
        <v>4.1666666666666664E-2</v>
      </c>
      <c r="S57" s="12">
        <f t="shared" si="4"/>
        <v>313.60146341463417</v>
      </c>
    </row>
    <row r="58" spans="1:19" x14ac:dyDescent="0.35">
      <c r="A58" s="3" t="s">
        <v>38</v>
      </c>
      <c r="B58" s="2" t="s">
        <v>16</v>
      </c>
      <c r="C58" s="3" t="s">
        <v>20</v>
      </c>
      <c r="D58" s="4">
        <v>25</v>
      </c>
      <c r="E58" s="4">
        <v>25</v>
      </c>
      <c r="F58" s="4">
        <v>2</v>
      </c>
      <c r="G58" s="4">
        <v>9690.27</v>
      </c>
      <c r="H58" s="4">
        <v>8866.09</v>
      </c>
      <c r="I58" s="4">
        <v>37</v>
      </c>
      <c r="J58" s="4">
        <v>1.87</v>
      </c>
      <c r="K58" s="4">
        <v>3.99</v>
      </c>
      <c r="L58" s="4">
        <v>1</v>
      </c>
      <c r="M58" s="4">
        <v>978.7172700000001</v>
      </c>
      <c r="N58" s="8">
        <f t="shared" si="1"/>
        <v>1</v>
      </c>
      <c r="O58" s="8">
        <f t="shared" si="2"/>
        <v>1.0929586773876647</v>
      </c>
      <c r="P58" s="11">
        <f t="shared" si="0"/>
        <v>2.7027027027027029E-2</v>
      </c>
      <c r="Q58" s="11">
        <f t="shared" si="3"/>
        <v>0.10100000000000001</v>
      </c>
      <c r="R58" s="11">
        <f t="shared" si="5"/>
        <v>0.08</v>
      </c>
      <c r="S58" s="12">
        <f t="shared" si="4"/>
        <v>261.8991891891892</v>
      </c>
    </row>
    <row r="59" spans="1:19" x14ac:dyDescent="0.35">
      <c r="A59" s="3" t="s">
        <v>38</v>
      </c>
      <c r="B59" s="2" t="s">
        <v>18</v>
      </c>
      <c r="C59" s="3" t="s">
        <v>17</v>
      </c>
      <c r="D59" s="4">
        <v>26</v>
      </c>
      <c r="E59" s="4">
        <v>24</v>
      </c>
      <c r="F59" s="4">
        <v>4</v>
      </c>
      <c r="G59" s="4">
        <v>11331.49</v>
      </c>
      <c r="H59" s="4">
        <v>7936.51</v>
      </c>
      <c r="I59" s="4">
        <v>45</v>
      </c>
      <c r="J59" s="4">
        <v>2.31</v>
      </c>
      <c r="K59" s="4">
        <v>4.45</v>
      </c>
      <c r="L59" s="4">
        <v>3</v>
      </c>
      <c r="M59" s="4">
        <v>2402.2758799999997</v>
      </c>
      <c r="N59" s="8">
        <f t="shared" si="1"/>
        <v>0.92307692307692313</v>
      </c>
      <c r="O59" s="8">
        <f t="shared" si="2"/>
        <v>1.4277673687804842</v>
      </c>
      <c r="P59" s="11">
        <f t="shared" si="0"/>
        <v>6.6666666666666666E-2</v>
      </c>
      <c r="Q59" s="11">
        <f t="shared" si="3"/>
        <v>0.21199999999999997</v>
      </c>
      <c r="R59" s="11">
        <f t="shared" si="5"/>
        <v>0.16666666666666666</v>
      </c>
      <c r="S59" s="12">
        <f t="shared" si="4"/>
        <v>251.81088888888888</v>
      </c>
    </row>
    <row r="60" spans="1:19" x14ac:dyDescent="0.35">
      <c r="A60" s="3" t="s">
        <v>39</v>
      </c>
      <c r="B60" s="2" t="s">
        <v>14</v>
      </c>
      <c r="C60" s="3" t="s">
        <v>24</v>
      </c>
      <c r="D60" s="4">
        <v>21</v>
      </c>
      <c r="E60" s="4">
        <v>20</v>
      </c>
      <c r="F60" s="4">
        <v>2</v>
      </c>
      <c r="G60" s="4">
        <v>9043.7900000000009</v>
      </c>
      <c r="H60" s="4">
        <v>7554.1</v>
      </c>
      <c r="I60" s="4">
        <v>30</v>
      </c>
      <c r="J60" s="4">
        <v>1.78</v>
      </c>
      <c r="K60" s="4">
        <v>4.72</v>
      </c>
      <c r="L60" s="4">
        <v>1</v>
      </c>
      <c r="M60" s="4">
        <v>1935.3710600000002</v>
      </c>
      <c r="N60" s="8">
        <f t="shared" si="1"/>
        <v>0.95238095238095233</v>
      </c>
      <c r="O60" s="8">
        <f t="shared" si="2"/>
        <v>1.1972028434889663</v>
      </c>
      <c r="P60" s="11">
        <f t="shared" si="0"/>
        <v>3.3333333333333333E-2</v>
      </c>
      <c r="Q60" s="11">
        <f t="shared" si="3"/>
        <v>0.214</v>
      </c>
      <c r="R60" s="11">
        <f t="shared" si="5"/>
        <v>0.1</v>
      </c>
      <c r="S60" s="12">
        <f t="shared" si="4"/>
        <v>301.45966666666669</v>
      </c>
    </row>
    <row r="61" spans="1:19" x14ac:dyDescent="0.35">
      <c r="A61" s="3" t="s">
        <v>39</v>
      </c>
      <c r="B61" s="2" t="s">
        <v>16</v>
      </c>
      <c r="C61" s="3" t="s">
        <v>17</v>
      </c>
      <c r="D61" s="4">
        <v>17</v>
      </c>
      <c r="E61" s="4">
        <v>13</v>
      </c>
      <c r="F61" s="4">
        <v>2</v>
      </c>
      <c r="G61" s="4">
        <v>8844.31</v>
      </c>
      <c r="H61" s="4">
        <v>11900.95</v>
      </c>
      <c r="I61" s="4">
        <v>33</v>
      </c>
      <c r="J61" s="4">
        <v>2.62</v>
      </c>
      <c r="K61" s="4">
        <v>4.4800000000000004</v>
      </c>
      <c r="L61" s="4">
        <v>1</v>
      </c>
      <c r="M61" s="4">
        <v>2326.0535300000001</v>
      </c>
      <c r="N61" s="8">
        <f t="shared" si="1"/>
        <v>0.76470588235294112</v>
      </c>
      <c r="O61" s="8">
        <f t="shared" si="2"/>
        <v>0.74315999983194614</v>
      </c>
      <c r="P61" s="11">
        <f t="shared" si="0"/>
        <v>3.0303030303030304E-2</v>
      </c>
      <c r="Q61" s="11">
        <f t="shared" si="3"/>
        <v>0.26300000000000001</v>
      </c>
      <c r="R61" s="11">
        <f t="shared" si="5"/>
        <v>0.15384615384615385</v>
      </c>
      <c r="S61" s="12">
        <f t="shared" si="4"/>
        <v>268.00939393939393</v>
      </c>
    </row>
    <row r="62" spans="1:19" x14ac:dyDescent="0.35">
      <c r="A62" s="3" t="s">
        <v>39</v>
      </c>
      <c r="B62" s="2" t="s">
        <v>18</v>
      </c>
      <c r="C62" s="3" t="s">
        <v>24</v>
      </c>
      <c r="D62" s="4">
        <v>27</v>
      </c>
      <c r="E62" s="4">
        <v>26</v>
      </c>
      <c r="F62" s="4">
        <v>5</v>
      </c>
      <c r="G62" s="4">
        <v>4070.96</v>
      </c>
      <c r="H62" s="4">
        <v>13638.02</v>
      </c>
      <c r="I62" s="4">
        <v>18</v>
      </c>
      <c r="J62" s="4">
        <v>1.62</v>
      </c>
      <c r="K62" s="4">
        <v>3.84</v>
      </c>
      <c r="L62" s="4">
        <v>1</v>
      </c>
      <c r="M62" s="4">
        <v>1697.59032</v>
      </c>
      <c r="N62" s="8">
        <f t="shared" si="1"/>
        <v>0.96296296296296291</v>
      </c>
      <c r="O62" s="8">
        <f t="shared" si="2"/>
        <v>0.29850080876842827</v>
      </c>
      <c r="P62" s="11">
        <f t="shared" si="0"/>
        <v>5.5555555555555552E-2</v>
      </c>
      <c r="Q62" s="11">
        <f t="shared" si="3"/>
        <v>0.41699999999999998</v>
      </c>
      <c r="R62" s="11">
        <f t="shared" si="5"/>
        <v>0.19230769230769232</v>
      </c>
      <c r="S62" s="12">
        <f t="shared" si="4"/>
        <v>226.16444444444446</v>
      </c>
    </row>
    <row r="63" spans="1:19" x14ac:dyDescent="0.35">
      <c r="A63" s="3" t="s">
        <v>40</v>
      </c>
      <c r="B63" s="2" t="s">
        <v>14</v>
      </c>
      <c r="C63" s="3" t="s">
        <v>24</v>
      </c>
      <c r="D63" s="4">
        <v>15</v>
      </c>
      <c r="E63" s="4">
        <v>11</v>
      </c>
      <c r="F63" s="4">
        <v>3</v>
      </c>
      <c r="G63" s="4">
        <v>7703.37</v>
      </c>
      <c r="H63" s="4">
        <v>11271.78</v>
      </c>
      <c r="I63" s="4">
        <v>32</v>
      </c>
      <c r="J63" s="4">
        <v>1.78</v>
      </c>
      <c r="K63" s="4">
        <v>4.2300000000000004</v>
      </c>
      <c r="L63" s="4">
        <v>0</v>
      </c>
      <c r="M63" s="4">
        <v>1263.35268</v>
      </c>
      <c r="N63" s="8">
        <f t="shared" si="1"/>
        <v>0.73333333333333328</v>
      </c>
      <c r="O63" s="8">
        <f t="shared" si="2"/>
        <v>0.68342089714313081</v>
      </c>
      <c r="P63" s="11">
        <f t="shared" si="0"/>
        <v>0</v>
      </c>
      <c r="Q63" s="11">
        <f t="shared" si="3"/>
        <v>0.16400000000000001</v>
      </c>
      <c r="R63" s="11">
        <f t="shared" si="5"/>
        <v>0.27272727272727271</v>
      </c>
      <c r="S63" s="12">
        <f t="shared" si="4"/>
        <v>240.7303125</v>
      </c>
    </row>
    <row r="64" spans="1:19" x14ac:dyDescent="0.35">
      <c r="A64" s="3" t="s">
        <v>40</v>
      </c>
      <c r="B64" s="2" t="s">
        <v>16</v>
      </c>
      <c r="C64" s="3" t="s">
        <v>17</v>
      </c>
      <c r="D64" s="4">
        <v>23</v>
      </c>
      <c r="E64" s="4">
        <v>22</v>
      </c>
      <c r="F64" s="4">
        <v>0</v>
      </c>
      <c r="G64" s="4">
        <v>14052.77</v>
      </c>
      <c r="H64" s="4">
        <v>10427.49</v>
      </c>
      <c r="I64" s="4">
        <v>45</v>
      </c>
      <c r="J64" s="4">
        <v>1.84</v>
      </c>
      <c r="K64" s="4">
        <v>4.1900000000000004</v>
      </c>
      <c r="L64" s="4">
        <v>1</v>
      </c>
      <c r="M64" s="4">
        <v>505.89972</v>
      </c>
      <c r="N64" s="8">
        <f t="shared" si="1"/>
        <v>0.95652173913043481</v>
      </c>
      <c r="O64" s="8">
        <f t="shared" si="2"/>
        <v>1.3476656414918644</v>
      </c>
      <c r="P64" s="11">
        <f t="shared" si="0"/>
        <v>2.2222222222222223E-2</v>
      </c>
      <c r="Q64" s="11">
        <f t="shared" si="3"/>
        <v>3.5999999999999997E-2</v>
      </c>
      <c r="R64" s="11">
        <f t="shared" si="5"/>
        <v>0</v>
      </c>
      <c r="S64" s="12">
        <f t="shared" si="4"/>
        <v>312.2837777777778</v>
      </c>
    </row>
    <row r="65" spans="1:19" x14ac:dyDescent="0.35">
      <c r="A65" s="3" t="s">
        <v>40</v>
      </c>
      <c r="B65" s="2" t="s">
        <v>18</v>
      </c>
      <c r="C65" s="3" t="s">
        <v>24</v>
      </c>
      <c r="D65" s="4">
        <v>22</v>
      </c>
      <c r="E65" s="4">
        <v>18</v>
      </c>
      <c r="F65" s="4">
        <v>3</v>
      </c>
      <c r="G65" s="4">
        <v>9992.4699999999993</v>
      </c>
      <c r="H65" s="4">
        <v>8847.44</v>
      </c>
      <c r="I65" s="4">
        <v>36</v>
      </c>
      <c r="J65" s="4">
        <v>2.02</v>
      </c>
      <c r="K65" s="4">
        <v>4.0999999999999996</v>
      </c>
      <c r="L65" s="4">
        <v>0</v>
      </c>
      <c r="M65" s="4">
        <v>3687.2214299999996</v>
      </c>
      <c r="N65" s="8">
        <f t="shared" si="1"/>
        <v>0.81818181818181823</v>
      </c>
      <c r="O65" s="8">
        <f t="shared" si="2"/>
        <v>1.1294193574638538</v>
      </c>
      <c r="P65" s="11">
        <f t="shared" si="0"/>
        <v>0</v>
      </c>
      <c r="Q65" s="11">
        <f t="shared" si="3"/>
        <v>0.36899999999999999</v>
      </c>
      <c r="R65" s="11">
        <f t="shared" si="5"/>
        <v>0.16666666666666666</v>
      </c>
      <c r="S65" s="12">
        <f t="shared" si="4"/>
        <v>277.56861111111107</v>
      </c>
    </row>
    <row r="66" spans="1:19" x14ac:dyDescent="0.35">
      <c r="A66" s="3" t="s">
        <v>41</v>
      </c>
      <c r="B66" s="2" t="s">
        <v>14</v>
      </c>
      <c r="C66" s="3" t="s">
        <v>17</v>
      </c>
      <c r="D66" s="4">
        <v>19</v>
      </c>
      <c r="E66" s="4">
        <v>16</v>
      </c>
      <c r="F66" s="4">
        <v>0</v>
      </c>
      <c r="G66" s="4">
        <v>8172.67</v>
      </c>
      <c r="H66" s="4">
        <v>11133.49</v>
      </c>
      <c r="I66" s="4">
        <v>32</v>
      </c>
      <c r="J66" s="4">
        <v>2.5499999999999998</v>
      </c>
      <c r="K66" s="4">
        <v>4.09</v>
      </c>
      <c r="L66" s="4">
        <v>2</v>
      </c>
      <c r="M66" s="4">
        <v>2247.48425</v>
      </c>
      <c r="N66" s="8">
        <f t="shared" si="1"/>
        <v>0.84210526315789469</v>
      </c>
      <c r="O66" s="8">
        <f t="shared" si="2"/>
        <v>0.73406182607610015</v>
      </c>
      <c r="P66" s="11">
        <f t="shared" si="0"/>
        <v>6.25E-2</v>
      </c>
      <c r="Q66" s="11">
        <f t="shared" si="3"/>
        <v>0.27500000000000002</v>
      </c>
      <c r="R66" s="11">
        <f t="shared" si="5"/>
        <v>0</v>
      </c>
      <c r="S66" s="12">
        <f t="shared" si="4"/>
        <v>255.3959375</v>
      </c>
    </row>
    <row r="67" spans="1:19" x14ac:dyDescent="0.35">
      <c r="A67" s="3" t="s">
        <v>41</v>
      </c>
      <c r="B67" s="2" t="s">
        <v>16</v>
      </c>
      <c r="C67" s="3" t="s">
        <v>24</v>
      </c>
      <c r="D67" s="4">
        <v>23</v>
      </c>
      <c r="E67" s="4">
        <v>19</v>
      </c>
      <c r="F67" s="4">
        <v>3</v>
      </c>
      <c r="G67" s="4">
        <v>8814.64</v>
      </c>
      <c r="H67" s="4">
        <v>8833.42</v>
      </c>
      <c r="I67" s="4">
        <v>42</v>
      </c>
      <c r="J67" s="4">
        <v>1.52</v>
      </c>
      <c r="K67" s="4">
        <v>4.6399999999999997</v>
      </c>
      <c r="L67" s="4">
        <v>2</v>
      </c>
      <c r="M67" s="4">
        <v>1665.96696</v>
      </c>
      <c r="N67" s="8">
        <f t="shared" si="1"/>
        <v>0.82608695652173914</v>
      </c>
      <c r="O67" s="8">
        <f t="shared" si="2"/>
        <v>0.99787398312318443</v>
      </c>
      <c r="P67" s="11">
        <f t="shared" ref="P67:P92" si="6">L67/I67</f>
        <v>4.7619047619047616E-2</v>
      </c>
      <c r="Q67" s="11">
        <f t="shared" si="3"/>
        <v>0.189</v>
      </c>
      <c r="R67" s="11">
        <f t="shared" si="5"/>
        <v>0.15789473684210525</v>
      </c>
      <c r="S67" s="12">
        <f t="shared" si="4"/>
        <v>209.87238095238095</v>
      </c>
    </row>
    <row r="68" spans="1:19" x14ac:dyDescent="0.35">
      <c r="A68" s="3" t="s">
        <v>41</v>
      </c>
      <c r="B68" s="2" t="s">
        <v>18</v>
      </c>
      <c r="C68" s="3" t="s">
        <v>20</v>
      </c>
      <c r="D68" s="4">
        <v>22</v>
      </c>
      <c r="E68" s="4">
        <v>18</v>
      </c>
      <c r="F68" s="4">
        <v>1</v>
      </c>
      <c r="G68" s="4">
        <v>10116.09</v>
      </c>
      <c r="H68" s="4">
        <v>9948.89</v>
      </c>
      <c r="I68" s="4">
        <v>31</v>
      </c>
      <c r="J68" s="4">
        <v>1.76</v>
      </c>
      <c r="K68" s="4">
        <v>4.2699999999999996</v>
      </c>
      <c r="L68" s="4">
        <v>1</v>
      </c>
      <c r="M68" s="4">
        <v>1992.8697300000001</v>
      </c>
      <c r="N68" s="8">
        <f t="shared" ref="N68:N92" si="7">E68/D68</f>
        <v>0.81818181818181823</v>
      </c>
      <c r="O68" s="8">
        <f t="shared" ref="O68:O92" si="8">G68/H68</f>
        <v>1.016805894928982</v>
      </c>
      <c r="P68" s="11">
        <f t="shared" si="6"/>
        <v>3.2258064516129031E-2</v>
      </c>
      <c r="Q68" s="11">
        <f t="shared" ref="Q68:Q92" si="9">M68/G68</f>
        <v>0.19700000000000001</v>
      </c>
      <c r="R68" s="11">
        <f t="shared" ref="R68:R92" si="10">F68/E68</f>
        <v>5.5555555555555552E-2</v>
      </c>
      <c r="S68" s="12">
        <f t="shared" ref="S68:S92" si="11">G68/I68</f>
        <v>326.32548387096773</v>
      </c>
    </row>
    <row r="69" spans="1:19" x14ac:dyDescent="0.35">
      <c r="A69" s="3" t="s">
        <v>42</v>
      </c>
      <c r="B69" s="2" t="s">
        <v>14</v>
      </c>
      <c r="C69" s="3" t="s">
        <v>17</v>
      </c>
      <c r="D69" s="4">
        <v>15</v>
      </c>
      <c r="E69" s="4">
        <v>14</v>
      </c>
      <c r="F69" s="4">
        <v>1</v>
      </c>
      <c r="G69" s="4">
        <v>10485.219999999999</v>
      </c>
      <c r="H69" s="4">
        <v>13136.72</v>
      </c>
      <c r="I69" s="4">
        <v>49</v>
      </c>
      <c r="J69" s="4">
        <v>1.1200000000000001</v>
      </c>
      <c r="K69" s="4">
        <v>3.13</v>
      </c>
      <c r="L69" s="4">
        <v>1</v>
      </c>
      <c r="M69" s="4">
        <v>3239.9329799999996</v>
      </c>
      <c r="N69" s="8">
        <f t="shared" si="7"/>
        <v>0.93333333333333335</v>
      </c>
      <c r="O69" s="8">
        <f t="shared" si="8"/>
        <v>0.79816118483152565</v>
      </c>
      <c r="P69" s="11">
        <f t="shared" si="6"/>
        <v>2.0408163265306121E-2</v>
      </c>
      <c r="Q69" s="11">
        <f t="shared" si="9"/>
        <v>0.309</v>
      </c>
      <c r="R69" s="11">
        <f t="shared" si="10"/>
        <v>7.1428571428571425E-2</v>
      </c>
      <c r="S69" s="12">
        <f t="shared" si="11"/>
        <v>213.98408163265304</v>
      </c>
    </row>
    <row r="70" spans="1:19" x14ac:dyDescent="0.35">
      <c r="A70" s="3" t="s">
        <v>42</v>
      </c>
      <c r="B70" s="2" t="s">
        <v>16</v>
      </c>
      <c r="C70" s="3" t="s">
        <v>24</v>
      </c>
      <c r="D70" s="4">
        <v>21</v>
      </c>
      <c r="E70" s="4">
        <v>17</v>
      </c>
      <c r="F70" s="4">
        <v>2</v>
      </c>
      <c r="G70" s="4">
        <v>6937.66</v>
      </c>
      <c r="H70" s="4">
        <v>11519.34</v>
      </c>
      <c r="I70" s="4">
        <v>22</v>
      </c>
      <c r="J70" s="4">
        <v>1.71</v>
      </c>
      <c r="K70" s="4">
        <v>4.8899999999999997</v>
      </c>
      <c r="L70" s="4">
        <v>1</v>
      </c>
      <c r="M70" s="4">
        <v>305.25703999999996</v>
      </c>
      <c r="N70" s="8">
        <f t="shared" si="7"/>
        <v>0.80952380952380953</v>
      </c>
      <c r="O70" s="8">
        <f t="shared" si="8"/>
        <v>0.6022619351455899</v>
      </c>
      <c r="P70" s="11">
        <f t="shared" si="6"/>
        <v>4.5454545454545456E-2</v>
      </c>
      <c r="Q70" s="11">
        <f t="shared" si="9"/>
        <v>4.3999999999999997E-2</v>
      </c>
      <c r="R70" s="11">
        <f t="shared" si="10"/>
        <v>0.11764705882352941</v>
      </c>
      <c r="S70" s="12">
        <f t="shared" si="11"/>
        <v>315.34818181818179</v>
      </c>
    </row>
    <row r="71" spans="1:19" x14ac:dyDescent="0.35">
      <c r="A71" s="3" t="s">
        <v>42</v>
      </c>
      <c r="B71" s="2" t="s">
        <v>18</v>
      </c>
      <c r="C71" s="3" t="s">
        <v>20</v>
      </c>
      <c r="D71" s="4">
        <v>15</v>
      </c>
      <c r="E71" s="4">
        <v>15</v>
      </c>
      <c r="F71" s="4">
        <v>3</v>
      </c>
      <c r="G71" s="4">
        <v>9483.58</v>
      </c>
      <c r="H71" s="4">
        <v>8745.94</v>
      </c>
      <c r="I71" s="4">
        <v>42</v>
      </c>
      <c r="J71" s="4">
        <v>2.4500000000000002</v>
      </c>
      <c r="K71" s="4">
        <v>3.04</v>
      </c>
      <c r="L71" s="4">
        <v>1</v>
      </c>
      <c r="M71" s="4">
        <v>2285.5427799999998</v>
      </c>
      <c r="N71" s="8">
        <f t="shared" si="7"/>
        <v>1</v>
      </c>
      <c r="O71" s="8">
        <f t="shared" si="8"/>
        <v>1.0843408484393902</v>
      </c>
      <c r="P71" s="11">
        <f t="shared" si="6"/>
        <v>2.3809523809523808E-2</v>
      </c>
      <c r="Q71" s="11">
        <f t="shared" si="9"/>
        <v>0.24099999999999996</v>
      </c>
      <c r="R71" s="11">
        <f t="shared" si="10"/>
        <v>0.2</v>
      </c>
      <c r="S71" s="12">
        <f t="shared" si="11"/>
        <v>225.79952380952381</v>
      </c>
    </row>
    <row r="72" spans="1:19" x14ac:dyDescent="0.35">
      <c r="A72" s="3" t="s">
        <v>43</v>
      </c>
      <c r="B72" s="2" t="s">
        <v>14</v>
      </c>
      <c r="C72" s="3" t="s">
        <v>20</v>
      </c>
      <c r="D72" s="4">
        <v>29</v>
      </c>
      <c r="E72" s="4">
        <v>25</v>
      </c>
      <c r="F72" s="4">
        <v>2</v>
      </c>
      <c r="G72" s="4">
        <v>9307.75</v>
      </c>
      <c r="H72" s="4">
        <v>9454.2999999999993</v>
      </c>
      <c r="I72" s="4">
        <v>39</v>
      </c>
      <c r="J72" s="4">
        <v>1.52</v>
      </c>
      <c r="K72" s="4">
        <v>3.96</v>
      </c>
      <c r="L72" s="4">
        <v>1</v>
      </c>
      <c r="M72" s="4">
        <v>1936.0119999999999</v>
      </c>
      <c r="N72" s="8">
        <f t="shared" si="7"/>
        <v>0.86206896551724133</v>
      </c>
      <c r="O72" s="8">
        <f t="shared" si="8"/>
        <v>0.98449911680399405</v>
      </c>
      <c r="P72" s="11">
        <f t="shared" si="6"/>
        <v>2.564102564102564E-2</v>
      </c>
      <c r="Q72" s="11">
        <f t="shared" si="9"/>
        <v>0.20799999999999999</v>
      </c>
      <c r="R72" s="11">
        <f t="shared" si="10"/>
        <v>0.08</v>
      </c>
      <c r="S72" s="12">
        <f t="shared" si="11"/>
        <v>238.66025641025641</v>
      </c>
    </row>
    <row r="73" spans="1:19" x14ac:dyDescent="0.35">
      <c r="A73" s="3" t="s">
        <v>43</v>
      </c>
      <c r="B73" s="2" t="s">
        <v>16</v>
      </c>
      <c r="C73" s="3" t="s">
        <v>20</v>
      </c>
      <c r="D73" s="4">
        <v>23</v>
      </c>
      <c r="E73" s="4">
        <v>23</v>
      </c>
      <c r="F73" s="4">
        <v>0</v>
      </c>
      <c r="G73" s="4">
        <v>9191.61</v>
      </c>
      <c r="H73" s="4">
        <v>9585.69</v>
      </c>
      <c r="I73" s="4">
        <v>52</v>
      </c>
      <c r="J73" s="4">
        <v>1.76</v>
      </c>
      <c r="K73" s="4">
        <v>3.69</v>
      </c>
      <c r="L73" s="4">
        <v>2</v>
      </c>
      <c r="M73" s="4">
        <v>2325.4773300000002</v>
      </c>
      <c r="N73" s="8">
        <f t="shared" si="7"/>
        <v>1</v>
      </c>
      <c r="O73" s="8">
        <f t="shared" si="8"/>
        <v>0.9588887184960081</v>
      </c>
      <c r="P73" s="11">
        <f t="shared" si="6"/>
        <v>3.8461538461538464E-2</v>
      </c>
      <c r="Q73" s="11">
        <f t="shared" si="9"/>
        <v>0.253</v>
      </c>
      <c r="R73" s="11">
        <f t="shared" si="10"/>
        <v>0</v>
      </c>
      <c r="S73" s="12">
        <f t="shared" si="11"/>
        <v>176.76173076923078</v>
      </c>
    </row>
    <row r="74" spans="1:19" x14ac:dyDescent="0.35">
      <c r="A74" s="3" t="s">
        <v>43</v>
      </c>
      <c r="B74" s="2" t="s">
        <v>18</v>
      </c>
      <c r="C74" s="3" t="s">
        <v>15</v>
      </c>
      <c r="D74" s="4">
        <v>16</v>
      </c>
      <c r="E74" s="4">
        <v>15</v>
      </c>
      <c r="F74" s="4">
        <v>2</v>
      </c>
      <c r="G74" s="4">
        <v>13498.39</v>
      </c>
      <c r="H74" s="4">
        <v>11164.34</v>
      </c>
      <c r="I74" s="4">
        <v>53</v>
      </c>
      <c r="J74" s="4">
        <v>1.54</v>
      </c>
      <c r="K74" s="4">
        <v>4.42</v>
      </c>
      <c r="L74" s="4">
        <v>3</v>
      </c>
      <c r="M74" s="4">
        <v>1660.30197</v>
      </c>
      <c r="N74" s="8">
        <f t="shared" si="7"/>
        <v>0.9375</v>
      </c>
      <c r="O74" s="8">
        <f t="shared" si="8"/>
        <v>1.2090629629695977</v>
      </c>
      <c r="P74" s="11">
        <f t="shared" si="6"/>
        <v>5.6603773584905662E-2</v>
      </c>
      <c r="Q74" s="11">
        <f t="shared" si="9"/>
        <v>0.123</v>
      </c>
      <c r="R74" s="11">
        <f t="shared" si="10"/>
        <v>0.13333333333333333</v>
      </c>
      <c r="S74" s="12">
        <f t="shared" si="11"/>
        <v>254.68660377358489</v>
      </c>
    </row>
    <row r="75" spans="1:19" x14ac:dyDescent="0.35">
      <c r="A75" s="3" t="s">
        <v>44</v>
      </c>
      <c r="B75" s="2" t="s">
        <v>14</v>
      </c>
      <c r="C75" s="3" t="s">
        <v>24</v>
      </c>
      <c r="D75" s="4">
        <v>26</v>
      </c>
      <c r="E75" s="4">
        <v>25</v>
      </c>
      <c r="F75" s="4">
        <v>3</v>
      </c>
      <c r="G75" s="4">
        <v>15921.4</v>
      </c>
      <c r="H75" s="4">
        <v>8736.73</v>
      </c>
      <c r="I75" s="4">
        <v>69</v>
      </c>
      <c r="J75" s="4">
        <v>0.99</v>
      </c>
      <c r="K75" s="4">
        <v>4.49</v>
      </c>
      <c r="L75" s="4">
        <v>2</v>
      </c>
      <c r="M75" s="4">
        <v>541.32760000000007</v>
      </c>
      <c r="N75" s="8">
        <f t="shared" si="7"/>
        <v>0.96153846153846156</v>
      </c>
      <c r="O75" s="8">
        <f t="shared" si="8"/>
        <v>1.8223522988578107</v>
      </c>
      <c r="P75" s="11">
        <f t="shared" si="6"/>
        <v>2.8985507246376812E-2</v>
      </c>
      <c r="Q75" s="11">
        <f t="shared" si="9"/>
        <v>3.4000000000000002E-2</v>
      </c>
      <c r="R75" s="11">
        <f t="shared" si="10"/>
        <v>0.12</v>
      </c>
      <c r="S75" s="12">
        <f t="shared" si="11"/>
        <v>230.74492753623187</v>
      </c>
    </row>
    <row r="76" spans="1:19" x14ac:dyDescent="0.35">
      <c r="A76" s="3" t="s">
        <v>44</v>
      </c>
      <c r="B76" s="2" t="s">
        <v>16</v>
      </c>
      <c r="C76" s="3" t="s">
        <v>15</v>
      </c>
      <c r="D76" s="4">
        <v>17</v>
      </c>
      <c r="E76" s="4">
        <v>13</v>
      </c>
      <c r="F76" s="4">
        <v>0</v>
      </c>
      <c r="G76" s="4">
        <v>12727.62</v>
      </c>
      <c r="H76" s="4">
        <v>9300.68</v>
      </c>
      <c r="I76" s="4">
        <v>43</v>
      </c>
      <c r="J76" s="4">
        <v>2.15</v>
      </c>
      <c r="K76" s="4">
        <v>3.85</v>
      </c>
      <c r="L76" s="4">
        <v>0</v>
      </c>
      <c r="M76" s="4">
        <v>254.55240000000003</v>
      </c>
      <c r="N76" s="8">
        <f t="shared" si="7"/>
        <v>0.76470588235294112</v>
      </c>
      <c r="O76" s="8">
        <f t="shared" si="8"/>
        <v>1.368461230791727</v>
      </c>
      <c r="P76" s="11">
        <f t="shared" si="6"/>
        <v>0</v>
      </c>
      <c r="Q76" s="11">
        <f t="shared" si="9"/>
        <v>0.02</v>
      </c>
      <c r="R76" s="11">
        <f t="shared" si="10"/>
        <v>0</v>
      </c>
      <c r="S76" s="12">
        <f t="shared" si="11"/>
        <v>295.99116279069767</v>
      </c>
    </row>
    <row r="77" spans="1:19" x14ac:dyDescent="0.35">
      <c r="A77" s="3" t="s">
        <v>44</v>
      </c>
      <c r="B77" s="2" t="s">
        <v>18</v>
      </c>
      <c r="C77" s="3" t="s">
        <v>17</v>
      </c>
      <c r="D77" s="4">
        <v>18</v>
      </c>
      <c r="E77" s="4">
        <v>17</v>
      </c>
      <c r="F77" s="4">
        <v>2</v>
      </c>
      <c r="G77" s="4">
        <v>8318.7800000000007</v>
      </c>
      <c r="H77" s="4">
        <v>5387.32</v>
      </c>
      <c r="I77" s="4">
        <v>37</v>
      </c>
      <c r="J77" s="4">
        <v>2.0499999999999998</v>
      </c>
      <c r="K77" s="4">
        <v>4.55</v>
      </c>
      <c r="L77" s="4">
        <v>1</v>
      </c>
      <c r="M77" s="4">
        <v>241.24462000000003</v>
      </c>
      <c r="N77" s="8">
        <f t="shared" si="7"/>
        <v>0.94444444444444442</v>
      </c>
      <c r="O77" s="8">
        <f t="shared" si="8"/>
        <v>1.5441406859069076</v>
      </c>
      <c r="P77" s="11">
        <f t="shared" si="6"/>
        <v>2.7027027027027029E-2</v>
      </c>
      <c r="Q77" s="11">
        <f t="shared" si="9"/>
        <v>2.9000000000000001E-2</v>
      </c>
      <c r="R77" s="11">
        <f t="shared" si="10"/>
        <v>0.11764705882352941</v>
      </c>
      <c r="S77" s="12">
        <f t="shared" si="11"/>
        <v>224.8318918918919</v>
      </c>
    </row>
    <row r="78" spans="1:19" x14ac:dyDescent="0.35">
      <c r="A78" s="3" t="s">
        <v>45</v>
      </c>
      <c r="B78" s="2" t="s">
        <v>14</v>
      </c>
      <c r="C78" s="3" t="s">
        <v>24</v>
      </c>
      <c r="D78" s="4">
        <v>28</v>
      </c>
      <c r="E78" s="4">
        <v>25</v>
      </c>
      <c r="F78" s="4">
        <v>3</v>
      </c>
      <c r="G78" s="4">
        <v>10670.54</v>
      </c>
      <c r="H78" s="4">
        <v>8215.49</v>
      </c>
      <c r="I78" s="4">
        <v>52</v>
      </c>
      <c r="J78" s="4">
        <v>1.1499999999999999</v>
      </c>
      <c r="K78" s="4">
        <v>4.72</v>
      </c>
      <c r="L78" s="4">
        <v>0</v>
      </c>
      <c r="M78" s="4">
        <v>2635.62338</v>
      </c>
      <c r="N78" s="8">
        <f t="shared" si="7"/>
        <v>0.8928571428571429</v>
      </c>
      <c r="O78" s="8">
        <f t="shared" si="8"/>
        <v>1.2988318408275101</v>
      </c>
      <c r="P78" s="11">
        <f t="shared" si="6"/>
        <v>0</v>
      </c>
      <c r="Q78" s="11">
        <f t="shared" si="9"/>
        <v>0.24699999999999997</v>
      </c>
      <c r="R78" s="11">
        <f t="shared" si="10"/>
        <v>0.12</v>
      </c>
      <c r="S78" s="12">
        <f t="shared" si="11"/>
        <v>205.20269230769233</v>
      </c>
    </row>
    <row r="79" spans="1:19" x14ac:dyDescent="0.35">
      <c r="A79" s="3" t="s">
        <v>45</v>
      </c>
      <c r="B79" s="2" t="s">
        <v>16</v>
      </c>
      <c r="C79" s="3" t="s">
        <v>17</v>
      </c>
      <c r="D79" s="4">
        <v>17</v>
      </c>
      <c r="E79" s="4">
        <v>16</v>
      </c>
      <c r="F79" s="4">
        <v>2</v>
      </c>
      <c r="G79" s="4">
        <v>15474.38</v>
      </c>
      <c r="H79" s="4">
        <v>7232.14</v>
      </c>
      <c r="I79" s="4">
        <v>84</v>
      </c>
      <c r="J79" s="4">
        <v>1.19</v>
      </c>
      <c r="K79" s="4">
        <v>4.21</v>
      </c>
      <c r="L79" s="4">
        <v>0</v>
      </c>
      <c r="M79" s="4">
        <v>4688.7371399999993</v>
      </c>
      <c r="N79" s="8">
        <f t="shared" si="7"/>
        <v>0.94117647058823528</v>
      </c>
      <c r="O79" s="8">
        <f t="shared" si="8"/>
        <v>2.1396682033257099</v>
      </c>
      <c r="P79" s="11">
        <f t="shared" si="6"/>
        <v>0</v>
      </c>
      <c r="Q79" s="11">
        <f t="shared" si="9"/>
        <v>0.30299999999999999</v>
      </c>
      <c r="R79" s="11">
        <f t="shared" si="10"/>
        <v>0.125</v>
      </c>
      <c r="S79" s="12">
        <f t="shared" si="11"/>
        <v>184.21880952380951</v>
      </c>
    </row>
    <row r="80" spans="1:19" x14ac:dyDescent="0.35">
      <c r="A80" s="3" t="s">
        <v>45</v>
      </c>
      <c r="B80" s="2" t="s">
        <v>18</v>
      </c>
      <c r="C80" s="3" t="s">
        <v>17</v>
      </c>
      <c r="D80" s="4">
        <v>26</v>
      </c>
      <c r="E80" s="4">
        <v>24</v>
      </c>
      <c r="F80" s="4">
        <v>0</v>
      </c>
      <c r="G80" s="4">
        <v>9821</v>
      </c>
      <c r="H80" s="4">
        <v>9433</v>
      </c>
      <c r="I80" s="4">
        <v>34</v>
      </c>
      <c r="J80" s="4">
        <v>1.82</v>
      </c>
      <c r="K80" s="4">
        <v>3.08</v>
      </c>
      <c r="L80" s="4">
        <v>0</v>
      </c>
      <c r="M80" s="4">
        <v>2249.009</v>
      </c>
      <c r="N80" s="8">
        <f t="shared" si="7"/>
        <v>0.92307692307692313</v>
      </c>
      <c r="O80" s="8">
        <f t="shared" si="8"/>
        <v>1.0411321954839394</v>
      </c>
      <c r="P80" s="11">
        <f t="shared" si="6"/>
        <v>0</v>
      </c>
      <c r="Q80" s="11">
        <f t="shared" si="9"/>
        <v>0.22900000000000001</v>
      </c>
      <c r="R80" s="11">
        <f t="shared" si="10"/>
        <v>0</v>
      </c>
      <c r="S80" s="12">
        <f t="shared" si="11"/>
        <v>288.85294117647061</v>
      </c>
    </row>
    <row r="81" spans="1:19" x14ac:dyDescent="0.35">
      <c r="A81" s="3" t="s">
        <v>46</v>
      </c>
      <c r="B81" s="2" t="s">
        <v>14</v>
      </c>
      <c r="C81" s="3" t="s">
        <v>17</v>
      </c>
      <c r="D81" s="4">
        <v>18</v>
      </c>
      <c r="E81" s="4">
        <v>14</v>
      </c>
      <c r="F81" s="4">
        <v>2</v>
      </c>
      <c r="G81" s="4">
        <v>6138.84</v>
      </c>
      <c r="H81" s="4">
        <v>10406.17</v>
      </c>
      <c r="I81" s="4">
        <v>43</v>
      </c>
      <c r="J81" s="4">
        <v>1.92</v>
      </c>
      <c r="K81" s="4">
        <v>4.0599999999999996</v>
      </c>
      <c r="L81" s="4">
        <v>0</v>
      </c>
      <c r="M81" s="4">
        <v>908.54831999999999</v>
      </c>
      <c r="N81" s="8">
        <f t="shared" si="7"/>
        <v>0.77777777777777779</v>
      </c>
      <c r="O81" s="8">
        <f t="shared" si="8"/>
        <v>0.58992309370306273</v>
      </c>
      <c r="P81" s="11">
        <f t="shared" si="6"/>
        <v>0</v>
      </c>
      <c r="Q81" s="11">
        <f t="shared" si="9"/>
        <v>0.14799999999999999</v>
      </c>
      <c r="R81" s="11">
        <f t="shared" si="10"/>
        <v>0.14285714285714285</v>
      </c>
      <c r="S81" s="12">
        <f t="shared" si="11"/>
        <v>142.76372093023255</v>
      </c>
    </row>
    <row r="82" spans="1:19" x14ac:dyDescent="0.35">
      <c r="A82" s="3" t="s">
        <v>46</v>
      </c>
      <c r="B82" s="2" t="s">
        <v>16</v>
      </c>
      <c r="C82" s="3" t="s">
        <v>24</v>
      </c>
      <c r="D82" s="4">
        <v>20</v>
      </c>
      <c r="E82" s="4">
        <v>16</v>
      </c>
      <c r="F82" s="4">
        <v>4</v>
      </c>
      <c r="G82" s="4">
        <v>10459.43</v>
      </c>
      <c r="H82" s="4">
        <v>9800.19</v>
      </c>
      <c r="I82" s="4">
        <v>45</v>
      </c>
      <c r="J82" s="4">
        <v>1.91</v>
      </c>
      <c r="K82" s="4">
        <v>4.59</v>
      </c>
      <c r="L82" s="4">
        <v>4</v>
      </c>
      <c r="M82" s="4">
        <v>188.26973999999998</v>
      </c>
      <c r="N82" s="8">
        <f t="shared" si="7"/>
        <v>0.8</v>
      </c>
      <c r="O82" s="8">
        <f t="shared" si="8"/>
        <v>1.0672680835779713</v>
      </c>
      <c r="P82" s="11">
        <f t="shared" si="6"/>
        <v>8.8888888888888892E-2</v>
      </c>
      <c r="Q82" s="11">
        <f t="shared" si="9"/>
        <v>1.7999999999999999E-2</v>
      </c>
      <c r="R82" s="11">
        <f t="shared" si="10"/>
        <v>0.25</v>
      </c>
      <c r="S82" s="12">
        <f t="shared" si="11"/>
        <v>232.4317777777778</v>
      </c>
    </row>
    <row r="83" spans="1:19" x14ac:dyDescent="0.35">
      <c r="A83" s="3" t="s">
        <v>46</v>
      </c>
      <c r="B83" s="2" t="s">
        <v>18</v>
      </c>
      <c r="C83" s="3" t="s">
        <v>24</v>
      </c>
      <c r="D83" s="4">
        <v>23</v>
      </c>
      <c r="E83" s="4">
        <v>23</v>
      </c>
      <c r="F83" s="4">
        <v>5</v>
      </c>
      <c r="G83" s="4">
        <v>12973.68</v>
      </c>
      <c r="H83" s="4">
        <v>7290.31</v>
      </c>
      <c r="I83" s="4">
        <v>46</v>
      </c>
      <c r="J83" s="4">
        <v>2.08</v>
      </c>
      <c r="K83" s="4">
        <v>4.5999999999999996</v>
      </c>
      <c r="L83" s="4">
        <v>1</v>
      </c>
      <c r="M83" s="4">
        <v>2750.4201600000001</v>
      </c>
      <c r="N83" s="8">
        <f t="shared" si="7"/>
        <v>1</v>
      </c>
      <c r="O83" s="8">
        <f t="shared" si="8"/>
        <v>1.7795786461755398</v>
      </c>
      <c r="P83" s="11">
        <f t="shared" si="6"/>
        <v>2.1739130434782608E-2</v>
      </c>
      <c r="Q83" s="11">
        <f t="shared" si="9"/>
        <v>0.21199999999999999</v>
      </c>
      <c r="R83" s="11">
        <f t="shared" si="10"/>
        <v>0.21739130434782608</v>
      </c>
      <c r="S83" s="12">
        <f t="shared" si="11"/>
        <v>282.03652173913042</v>
      </c>
    </row>
    <row r="84" spans="1:19" x14ac:dyDescent="0.35">
      <c r="A84" s="3" t="s">
        <v>47</v>
      </c>
      <c r="B84" s="2" t="s">
        <v>14</v>
      </c>
      <c r="C84" s="3" t="s">
        <v>15</v>
      </c>
      <c r="D84" s="4">
        <v>29</v>
      </c>
      <c r="E84" s="4">
        <v>25</v>
      </c>
      <c r="F84" s="4">
        <v>2</v>
      </c>
      <c r="G84" s="4">
        <v>4621.93</v>
      </c>
      <c r="H84" s="4">
        <v>12682.94</v>
      </c>
      <c r="I84" s="4">
        <v>18</v>
      </c>
      <c r="J84" s="4">
        <v>1.71</v>
      </c>
      <c r="K84" s="4">
        <v>3.34</v>
      </c>
      <c r="L84" s="4">
        <v>2</v>
      </c>
      <c r="M84" s="4">
        <v>965.98337000000004</v>
      </c>
      <c r="N84" s="8">
        <f t="shared" si="7"/>
        <v>0.86206896551724133</v>
      </c>
      <c r="O84" s="8">
        <f t="shared" si="8"/>
        <v>0.36442102540893517</v>
      </c>
      <c r="P84" s="11">
        <f t="shared" si="6"/>
        <v>0.1111111111111111</v>
      </c>
      <c r="Q84" s="11">
        <f t="shared" si="9"/>
        <v>0.20899999999999999</v>
      </c>
      <c r="R84" s="11">
        <f t="shared" si="10"/>
        <v>0.08</v>
      </c>
      <c r="S84" s="12">
        <f t="shared" si="11"/>
        <v>256.77388888888891</v>
      </c>
    </row>
    <row r="85" spans="1:19" x14ac:dyDescent="0.35">
      <c r="A85" s="3" t="s">
        <v>47</v>
      </c>
      <c r="B85" s="2" t="s">
        <v>16</v>
      </c>
      <c r="C85" s="3" t="s">
        <v>24</v>
      </c>
      <c r="D85" s="4">
        <v>26</v>
      </c>
      <c r="E85" s="4">
        <v>22</v>
      </c>
      <c r="F85" s="4">
        <v>2</v>
      </c>
      <c r="G85" s="4">
        <v>13460.68</v>
      </c>
      <c r="H85" s="4">
        <v>10515.04</v>
      </c>
      <c r="I85" s="4">
        <v>48</v>
      </c>
      <c r="J85" s="4">
        <v>2.14</v>
      </c>
      <c r="K85" s="4">
        <v>4.91</v>
      </c>
      <c r="L85" s="4">
        <v>0</v>
      </c>
      <c r="M85" s="4">
        <v>2853.6641599999998</v>
      </c>
      <c r="N85" s="8">
        <f t="shared" si="7"/>
        <v>0.84615384615384615</v>
      </c>
      <c r="O85" s="8">
        <f t="shared" si="8"/>
        <v>1.2801358815563231</v>
      </c>
      <c r="P85" s="11">
        <f t="shared" si="6"/>
        <v>0</v>
      </c>
      <c r="Q85" s="11">
        <f t="shared" si="9"/>
        <v>0.21199999999999999</v>
      </c>
      <c r="R85" s="11">
        <f t="shared" si="10"/>
        <v>9.0909090909090912E-2</v>
      </c>
      <c r="S85" s="12">
        <f t="shared" si="11"/>
        <v>280.43083333333334</v>
      </c>
    </row>
    <row r="86" spans="1:19" x14ac:dyDescent="0.35">
      <c r="A86" s="3" t="s">
        <v>47</v>
      </c>
      <c r="B86" s="2" t="s">
        <v>18</v>
      </c>
      <c r="C86" s="3" t="s">
        <v>24</v>
      </c>
      <c r="D86" s="4">
        <v>27</v>
      </c>
      <c r="E86" s="4">
        <v>25</v>
      </c>
      <c r="F86" s="4">
        <v>0</v>
      </c>
      <c r="G86" s="4">
        <v>5767.61</v>
      </c>
      <c r="H86" s="4">
        <v>9322.99</v>
      </c>
      <c r="I86" s="4">
        <v>29</v>
      </c>
      <c r="J86" s="4">
        <v>1.36</v>
      </c>
      <c r="K86" s="4">
        <v>4.6100000000000003</v>
      </c>
      <c r="L86" s="4">
        <v>1</v>
      </c>
      <c r="M86" s="4">
        <v>1545.71948</v>
      </c>
      <c r="N86" s="8">
        <f t="shared" si="7"/>
        <v>0.92592592592592593</v>
      </c>
      <c r="O86" s="8">
        <f t="shared" si="8"/>
        <v>0.61864380418728326</v>
      </c>
      <c r="P86" s="11">
        <f t="shared" si="6"/>
        <v>3.4482758620689655E-2</v>
      </c>
      <c r="Q86" s="11">
        <f t="shared" si="9"/>
        <v>0.26800000000000002</v>
      </c>
      <c r="R86" s="11">
        <f t="shared" si="10"/>
        <v>0</v>
      </c>
      <c r="S86" s="12">
        <f t="shared" si="11"/>
        <v>198.88310344827585</v>
      </c>
    </row>
    <row r="87" spans="1:19" x14ac:dyDescent="0.35">
      <c r="A87" s="3" t="s">
        <v>48</v>
      </c>
      <c r="B87" s="2" t="s">
        <v>14</v>
      </c>
      <c r="C87" s="3" t="s">
        <v>15</v>
      </c>
      <c r="D87" s="4">
        <v>21</v>
      </c>
      <c r="E87" s="4">
        <v>18</v>
      </c>
      <c r="F87" s="4">
        <v>1</v>
      </c>
      <c r="G87" s="4">
        <v>8496.58</v>
      </c>
      <c r="H87" s="4">
        <v>10075.61</v>
      </c>
      <c r="I87" s="4">
        <v>50</v>
      </c>
      <c r="J87" s="4">
        <v>1.98</v>
      </c>
      <c r="K87" s="4">
        <v>4.93</v>
      </c>
      <c r="L87" s="4">
        <v>2</v>
      </c>
      <c r="M87" s="4">
        <v>1520.8878199999999</v>
      </c>
      <c r="N87" s="8">
        <f t="shared" si="7"/>
        <v>0.8571428571428571</v>
      </c>
      <c r="O87" s="8">
        <f t="shared" si="8"/>
        <v>0.84328194521225008</v>
      </c>
      <c r="P87" s="11">
        <f t="shared" si="6"/>
        <v>0.04</v>
      </c>
      <c r="Q87" s="11">
        <f t="shared" si="9"/>
        <v>0.17899999999999999</v>
      </c>
      <c r="R87" s="11">
        <f t="shared" si="10"/>
        <v>5.5555555555555552E-2</v>
      </c>
      <c r="S87" s="12">
        <f t="shared" si="11"/>
        <v>169.9316</v>
      </c>
    </row>
    <row r="88" spans="1:19" x14ac:dyDescent="0.35">
      <c r="A88" s="3" t="s">
        <v>48</v>
      </c>
      <c r="B88" s="2" t="s">
        <v>16</v>
      </c>
      <c r="C88" s="3" t="s">
        <v>17</v>
      </c>
      <c r="D88" s="4">
        <v>26</v>
      </c>
      <c r="E88" s="4">
        <v>26</v>
      </c>
      <c r="F88" s="4">
        <v>2</v>
      </c>
      <c r="G88" s="4">
        <v>11849.37</v>
      </c>
      <c r="H88" s="4">
        <v>9043.26</v>
      </c>
      <c r="I88" s="4">
        <v>45</v>
      </c>
      <c r="J88" s="4">
        <v>2.4</v>
      </c>
      <c r="K88" s="4">
        <v>3.51</v>
      </c>
      <c r="L88" s="4">
        <v>0</v>
      </c>
      <c r="M88" s="4">
        <v>2334.3258900000001</v>
      </c>
      <c r="N88" s="8">
        <f t="shared" si="7"/>
        <v>1</v>
      </c>
      <c r="O88" s="8">
        <f t="shared" si="8"/>
        <v>1.3102984985503017</v>
      </c>
      <c r="P88" s="11">
        <f t="shared" si="6"/>
        <v>0</v>
      </c>
      <c r="Q88" s="11">
        <f t="shared" si="9"/>
        <v>0.19699999999999998</v>
      </c>
      <c r="R88" s="11">
        <f t="shared" si="10"/>
        <v>7.6923076923076927E-2</v>
      </c>
      <c r="S88" s="12">
        <f t="shared" si="11"/>
        <v>263.31933333333336</v>
      </c>
    </row>
    <row r="89" spans="1:19" x14ac:dyDescent="0.35">
      <c r="A89" s="3" t="s">
        <v>48</v>
      </c>
      <c r="B89" s="2" t="s">
        <v>18</v>
      </c>
      <c r="C89" s="3" t="s">
        <v>17</v>
      </c>
      <c r="D89" s="4">
        <v>15</v>
      </c>
      <c r="E89" s="4">
        <v>14</v>
      </c>
      <c r="F89" s="4">
        <v>1</v>
      </c>
      <c r="G89" s="4">
        <v>9799.35</v>
      </c>
      <c r="H89" s="4">
        <v>11467.89</v>
      </c>
      <c r="I89" s="4">
        <v>53</v>
      </c>
      <c r="J89" s="4">
        <v>1.86</v>
      </c>
      <c r="K89" s="4">
        <v>3.62</v>
      </c>
      <c r="L89" s="4">
        <v>0</v>
      </c>
      <c r="M89" s="4">
        <v>2743.8180000000002</v>
      </c>
      <c r="N89" s="8">
        <f t="shared" si="7"/>
        <v>0.93333333333333335</v>
      </c>
      <c r="O89" s="8">
        <f t="shared" si="8"/>
        <v>0.85450331316397354</v>
      </c>
      <c r="P89" s="11">
        <f t="shared" si="6"/>
        <v>0</v>
      </c>
      <c r="Q89" s="11">
        <f t="shared" si="9"/>
        <v>0.28000000000000003</v>
      </c>
      <c r="R89" s="11">
        <f t="shared" si="10"/>
        <v>7.1428571428571425E-2</v>
      </c>
      <c r="S89" s="12">
        <f t="shared" si="11"/>
        <v>184.89339622641509</v>
      </c>
    </row>
    <row r="90" spans="1:19" x14ac:dyDescent="0.35">
      <c r="A90" s="3" t="s">
        <v>49</v>
      </c>
      <c r="B90" s="2" t="s">
        <v>14</v>
      </c>
      <c r="C90" s="3" t="s">
        <v>24</v>
      </c>
      <c r="D90" s="4">
        <v>16</v>
      </c>
      <c r="E90" s="4">
        <v>14</v>
      </c>
      <c r="F90" s="4">
        <v>3</v>
      </c>
      <c r="G90" s="4">
        <v>12606.52</v>
      </c>
      <c r="H90" s="4">
        <v>8564.26</v>
      </c>
      <c r="I90" s="4">
        <v>75</v>
      </c>
      <c r="J90" s="4">
        <v>2.2200000000000002</v>
      </c>
      <c r="K90" s="4">
        <v>4.8099999999999996</v>
      </c>
      <c r="L90" s="4">
        <v>1</v>
      </c>
      <c r="M90" s="4">
        <v>2306.99316</v>
      </c>
      <c r="N90" s="8">
        <f t="shared" si="7"/>
        <v>0.875</v>
      </c>
      <c r="O90" s="8">
        <f t="shared" si="8"/>
        <v>1.4719917424272499</v>
      </c>
      <c r="P90" s="11">
        <f t="shared" si="6"/>
        <v>1.3333333333333334E-2</v>
      </c>
      <c r="Q90" s="11">
        <f t="shared" si="9"/>
        <v>0.183</v>
      </c>
      <c r="R90" s="11">
        <f t="shared" si="10"/>
        <v>0.21428571428571427</v>
      </c>
      <c r="S90" s="12">
        <f t="shared" si="11"/>
        <v>168.08693333333335</v>
      </c>
    </row>
    <row r="91" spans="1:19" x14ac:dyDescent="0.35">
      <c r="A91" s="3" t="s">
        <v>49</v>
      </c>
      <c r="B91" s="2" t="s">
        <v>16</v>
      </c>
      <c r="C91" s="3" t="s">
        <v>15</v>
      </c>
      <c r="D91" s="4">
        <v>18</v>
      </c>
      <c r="E91" s="4">
        <v>14</v>
      </c>
      <c r="F91" s="4">
        <v>1</v>
      </c>
      <c r="G91" s="4">
        <v>8445.4500000000007</v>
      </c>
      <c r="H91" s="4">
        <v>10762.47</v>
      </c>
      <c r="I91" s="4">
        <v>28</v>
      </c>
      <c r="J91" s="4">
        <v>1.84</v>
      </c>
      <c r="K91" s="4">
        <v>4.3</v>
      </c>
      <c r="L91" s="4">
        <v>1</v>
      </c>
      <c r="M91" s="4">
        <v>278.69985000000003</v>
      </c>
      <c r="N91" s="8">
        <f t="shared" si="7"/>
        <v>0.77777777777777779</v>
      </c>
      <c r="O91" s="8">
        <f t="shared" si="8"/>
        <v>0.78471298874700712</v>
      </c>
      <c r="P91" s="11">
        <f t="shared" si="6"/>
        <v>3.5714285714285712E-2</v>
      </c>
      <c r="Q91" s="11">
        <f t="shared" si="9"/>
        <v>3.3000000000000002E-2</v>
      </c>
      <c r="R91" s="11">
        <f t="shared" si="10"/>
        <v>7.1428571428571425E-2</v>
      </c>
      <c r="S91" s="12">
        <f t="shared" si="11"/>
        <v>301.62321428571431</v>
      </c>
    </row>
    <row r="92" spans="1:19" x14ac:dyDescent="0.35">
      <c r="A92" s="3" t="s">
        <v>49</v>
      </c>
      <c r="B92" s="2" t="s">
        <v>18</v>
      </c>
      <c r="C92" s="3" t="s">
        <v>20</v>
      </c>
      <c r="D92" s="4">
        <v>24</v>
      </c>
      <c r="E92" s="4">
        <v>21</v>
      </c>
      <c r="F92" s="4">
        <v>3</v>
      </c>
      <c r="G92" s="4">
        <v>11047.55</v>
      </c>
      <c r="H92" s="4">
        <v>6699.19</v>
      </c>
      <c r="I92" s="4">
        <v>70</v>
      </c>
      <c r="J92" s="4">
        <v>0.87</v>
      </c>
      <c r="K92" s="4">
        <v>3.24</v>
      </c>
      <c r="L92" s="4">
        <v>1</v>
      </c>
      <c r="M92" s="4">
        <v>1414.0863999999999</v>
      </c>
      <c r="N92" s="8">
        <f t="shared" si="7"/>
        <v>0.875</v>
      </c>
      <c r="O92" s="8">
        <f t="shared" si="8"/>
        <v>1.6490874269874418</v>
      </c>
      <c r="P92" s="11">
        <f t="shared" si="6"/>
        <v>1.4285714285714285E-2</v>
      </c>
      <c r="Q92" s="11">
        <f t="shared" si="9"/>
        <v>0.128</v>
      </c>
      <c r="R92" s="11">
        <f t="shared" si="10"/>
        <v>0.14285714285714285</v>
      </c>
      <c r="S92" s="12">
        <f t="shared" si="11"/>
        <v>157.82214285714284</v>
      </c>
    </row>
  </sheetData>
  <dataValidations disablePrompts="1" count="1">
    <dataValidation type="list" allowBlank="1" showInputMessage="1" showErrorMessage="1" sqref="D1:S1" xr:uid="{F18369CA-B9F6-453A-A0CF-776B9BD3788E}">
      <formula1>"stimulant,destimulant"</formula1>
    </dataValidation>
  </dataValidation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C555-397E-4F4B-97BB-DA32FD2B6E6B}">
  <dimension ref="A1:AK36"/>
  <sheetViews>
    <sheetView tabSelected="1" topLeftCell="Y1" workbookViewId="0">
      <selection activeCell="AK7" sqref="AK7"/>
    </sheetView>
  </sheetViews>
  <sheetFormatPr defaultRowHeight="14.5" x14ac:dyDescent="0.35"/>
  <cols>
    <col min="1" max="1" width="13.453125" bestFit="1" customWidth="1"/>
    <col min="2" max="2" width="10.54296875" bestFit="1" customWidth="1"/>
    <col min="3" max="3" width="10.6328125" bestFit="1" customWidth="1"/>
    <col min="4" max="4" width="8.81640625" bestFit="1" customWidth="1"/>
    <col min="5" max="5" width="8.6328125" bestFit="1" customWidth="1"/>
    <col min="6" max="6" width="26.6328125" bestFit="1" customWidth="1"/>
    <col min="7" max="7" width="28.453125" bestFit="1" customWidth="1"/>
    <col min="8" max="8" width="15.90625" bestFit="1" customWidth="1"/>
    <col min="9" max="9" width="22.81640625" bestFit="1" customWidth="1"/>
    <col min="10" max="10" width="17.08984375" bestFit="1" customWidth="1"/>
    <col min="11" max="11" width="14.36328125" bestFit="1" customWidth="1"/>
    <col min="12" max="12" width="17.7265625" bestFit="1" customWidth="1"/>
    <col min="13" max="13" width="23.81640625" bestFit="1" customWidth="1"/>
    <col min="14" max="14" width="16.453125" bestFit="1" customWidth="1"/>
    <col min="15" max="15" width="16.6328125" bestFit="1" customWidth="1"/>
    <col min="16" max="16" width="14.54296875" bestFit="1" customWidth="1"/>
    <col min="17" max="17" width="18.36328125" bestFit="1" customWidth="1"/>
    <col min="18" max="18" width="23.6328125" bestFit="1" customWidth="1"/>
    <col min="19" max="19" width="25.26953125" bestFit="1" customWidth="1"/>
    <col min="20" max="20" width="24.1796875" bestFit="1" customWidth="1"/>
    <col min="21" max="21" width="26.08984375" bestFit="1" customWidth="1"/>
    <col min="22" max="22" width="19.7265625" bestFit="1" customWidth="1"/>
    <col min="23" max="23" width="17.1796875" bestFit="1" customWidth="1"/>
    <col min="24" max="24" width="20.54296875" bestFit="1" customWidth="1"/>
    <col min="25" max="25" width="24.7265625" bestFit="1" customWidth="1"/>
    <col min="26" max="26" width="31" bestFit="1" customWidth="1"/>
    <col min="27" max="27" width="11.7265625" bestFit="1" customWidth="1"/>
    <col min="28" max="28" width="27.7265625" bestFit="1" customWidth="1"/>
    <col min="29" max="29" width="27" bestFit="1" customWidth="1"/>
    <col min="30" max="30" width="10.81640625" bestFit="1" customWidth="1"/>
    <col min="31" max="31" width="12.6328125" bestFit="1" customWidth="1"/>
    <col min="32" max="32" width="12.36328125" bestFit="1" customWidth="1"/>
    <col min="36" max="36" width="2.81640625" bestFit="1" customWidth="1"/>
    <col min="37" max="37" width="4.7265625" bestFit="1" customWidth="1"/>
  </cols>
  <sheetData>
    <row r="1" spans="1:37" x14ac:dyDescent="0.35">
      <c r="A1" t="s">
        <v>72</v>
      </c>
      <c r="B1" s="4">
        <f t="shared" ref="B1:M1" si="0">IF(B5="stimulant",MAX(B$7:B$36),MIN(B$7:B$36))</f>
        <v>79</v>
      </c>
      <c r="C1" s="4">
        <f t="shared" si="0"/>
        <v>11</v>
      </c>
      <c r="D1" s="4">
        <f t="shared" si="0"/>
        <v>40111.61</v>
      </c>
      <c r="E1" s="4">
        <f t="shared" si="0"/>
        <v>173</v>
      </c>
      <c r="F1" s="4">
        <f t="shared" si="0"/>
        <v>1.31</v>
      </c>
      <c r="G1" s="4">
        <f t="shared" si="0"/>
        <v>4.6066666666666665</v>
      </c>
      <c r="H1" s="4">
        <f t="shared" si="0"/>
        <v>0.94915254237288138</v>
      </c>
      <c r="I1" s="4">
        <f t="shared" si="0"/>
        <v>1.5781526617382571</v>
      </c>
      <c r="J1" s="4">
        <f t="shared" si="0"/>
        <v>0</v>
      </c>
      <c r="K1" s="4">
        <f t="shared" si="0"/>
        <v>2.8054810402566556E-2</v>
      </c>
      <c r="L1" s="4">
        <f t="shared" si="0"/>
        <v>0.20754716981132076</v>
      </c>
      <c r="M1" s="4">
        <f t="shared" si="0"/>
        <v>297.17415094339623</v>
      </c>
    </row>
    <row r="2" spans="1:37" x14ac:dyDescent="0.35">
      <c r="A2" t="s">
        <v>73</v>
      </c>
      <c r="B2" s="4">
        <f t="shared" ref="B2:M2" si="1">(B1 - AVERAGE(B$7:B$36)) / _xlfn.STDEV.P(B$7:B$36)</f>
        <v>2.4980765902337372</v>
      </c>
      <c r="C2" s="4">
        <f t="shared" si="1"/>
        <v>2.4463713586509059</v>
      </c>
      <c r="D2" s="4">
        <f t="shared" si="1"/>
        <v>2.5219844488592895</v>
      </c>
      <c r="E2" s="4">
        <f t="shared" si="1"/>
        <v>2.1261598021928152</v>
      </c>
      <c r="F2" s="4">
        <f t="shared" si="1"/>
        <v>-2.1161236571486697</v>
      </c>
      <c r="G2" s="4">
        <f t="shared" si="1"/>
        <v>2.3053931759333373</v>
      </c>
      <c r="H2" s="4">
        <f t="shared" si="1"/>
        <v>1.4759227456699777</v>
      </c>
      <c r="I2" s="4">
        <f t="shared" si="1"/>
        <v>2.3966887926305089</v>
      </c>
      <c r="J2" s="4">
        <f t="shared" si="1"/>
        <v>-1.6977001191527794</v>
      </c>
      <c r="K2" s="4">
        <f t="shared" si="1"/>
        <v>-2.7817284964883831</v>
      </c>
      <c r="L2" s="4">
        <f t="shared" si="1"/>
        <v>2.6758585716751786</v>
      </c>
      <c r="M2" s="4">
        <f t="shared" si="1"/>
        <v>1.869811540052073</v>
      </c>
    </row>
    <row r="3" spans="1:37" x14ac:dyDescent="0.35">
      <c r="A3" t="s">
        <v>90</v>
      </c>
      <c r="B3" s="4">
        <f>IF(B5="stimulant",MAX(N$7:N$36),MIN($N$7:$N$36))</f>
        <v>2.4980765902337372</v>
      </c>
      <c r="C3" s="4">
        <f>IF(C5="stimulant",MAX(O$7:O$36),MIN($N$7:$N$36))</f>
        <v>2.4463713586509059</v>
      </c>
      <c r="D3" s="4">
        <f t="shared" ref="D3:M3" si="2">IF(D5="stimulant",MAX(P$7:P$36),MIN($N$7:$N$36))</f>
        <v>2.5219844488592895</v>
      </c>
      <c r="E3" s="4">
        <f t="shared" si="2"/>
        <v>2.1261598021928152</v>
      </c>
      <c r="F3" s="4">
        <f t="shared" si="2"/>
        <v>-1.8970356061173497</v>
      </c>
      <c r="G3" s="4">
        <f t="shared" si="2"/>
        <v>2.3053931759333373</v>
      </c>
      <c r="H3" s="4">
        <f t="shared" si="2"/>
        <v>1.4759227456699777</v>
      </c>
      <c r="I3" s="4">
        <f t="shared" si="2"/>
        <v>2.3966887926305089</v>
      </c>
      <c r="J3" s="4">
        <f t="shared" si="2"/>
        <v>-1.8970356061173497</v>
      </c>
      <c r="K3" s="4">
        <f t="shared" si="2"/>
        <v>-1.8970356061173497</v>
      </c>
      <c r="L3" s="4">
        <f t="shared" si="2"/>
        <v>2.6758585716751786</v>
      </c>
      <c r="M3" s="4">
        <f t="shared" si="2"/>
        <v>1.869811540052073</v>
      </c>
    </row>
    <row r="4" spans="1:37" x14ac:dyDescent="0.35">
      <c r="A4" t="s">
        <v>91</v>
      </c>
      <c r="B4" s="4">
        <f>IF(B5="stimulant",MIN(N$7:N$36),MAX($N$7:$N$36))</f>
        <v>-1.8970356061173497</v>
      </c>
      <c r="C4" s="4">
        <f t="shared" ref="C4:M4" si="3">IF(C5="stimulant",MIN(O$7:O$36),MAX($N$7:$N$36))</f>
        <v>-1.9221489246542836</v>
      </c>
      <c r="D4" s="4">
        <f t="shared" si="3"/>
        <v>-1.5700658908342329</v>
      </c>
      <c r="E4" s="4">
        <f t="shared" si="3"/>
        <v>-1.6942835923723993</v>
      </c>
      <c r="F4" s="4">
        <f t="shared" si="3"/>
        <v>2.4980765902337372</v>
      </c>
      <c r="G4" s="4">
        <f t="shared" si="3"/>
        <v>-1.9784164059176477</v>
      </c>
      <c r="H4" s="4">
        <f t="shared" si="3"/>
        <v>-2.179511444775891</v>
      </c>
      <c r="I4" s="4">
        <f t="shared" si="3"/>
        <v>-1.7047511367008772</v>
      </c>
      <c r="J4" s="4">
        <f t="shared" si="3"/>
        <v>2.4980765902337372</v>
      </c>
      <c r="K4" s="4">
        <f t="shared" si="3"/>
        <v>2.4980765902337372</v>
      </c>
      <c r="L4" s="4">
        <f t="shared" si="3"/>
        <v>-1.8759924302625799</v>
      </c>
      <c r="M4" s="4">
        <f t="shared" si="3"/>
        <v>-1.8523862625853524</v>
      </c>
    </row>
    <row r="5" spans="1:37" x14ac:dyDescent="0.35">
      <c r="B5" t="s">
        <v>58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58</v>
      </c>
      <c r="J5" t="s">
        <v>59</v>
      </c>
      <c r="K5" t="s">
        <v>59</v>
      </c>
      <c r="L5" t="s">
        <v>58</v>
      </c>
      <c r="M5" t="s">
        <v>58</v>
      </c>
      <c r="N5" s="4" t="s">
        <v>58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59</v>
      </c>
      <c r="W5" t="s">
        <v>59</v>
      </c>
      <c r="X5" t="s">
        <v>58</v>
      </c>
      <c r="Y5" t="s">
        <v>58</v>
      </c>
    </row>
    <row r="6" spans="1:37" x14ac:dyDescent="0.35">
      <c r="A6" s="13" t="s">
        <v>86</v>
      </c>
      <c r="B6" t="s">
        <v>87</v>
      </c>
      <c r="C6" t="s">
        <v>88</v>
      </c>
      <c r="D6" t="s">
        <v>6</v>
      </c>
      <c r="E6" t="s">
        <v>89</v>
      </c>
      <c r="F6" t="s">
        <v>92</v>
      </c>
      <c r="G6" t="s">
        <v>93</v>
      </c>
      <c r="H6" t="s">
        <v>52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74</v>
      </c>
      <c r="AA6" t="s">
        <v>75</v>
      </c>
      <c r="AB6" t="s">
        <v>77</v>
      </c>
      <c r="AC6" t="s">
        <v>78</v>
      </c>
      <c r="AD6" t="s">
        <v>76</v>
      </c>
      <c r="AE6" t="s">
        <v>79</v>
      </c>
      <c r="AF6" t="s">
        <v>80</v>
      </c>
    </row>
    <row r="7" spans="1:37" x14ac:dyDescent="0.35">
      <c r="A7" s="14" t="s">
        <v>13</v>
      </c>
      <c r="B7">
        <v>43</v>
      </c>
      <c r="C7">
        <v>6</v>
      </c>
      <c r="D7">
        <v>23303.16</v>
      </c>
      <c r="E7">
        <v>116</v>
      </c>
      <c r="F7" s="4">
        <v>1.7566666666666666</v>
      </c>
      <c r="G7" s="4">
        <v>3.9566666666666666</v>
      </c>
      <c r="H7" s="7">
        <v>0.79629629629629628</v>
      </c>
      <c r="I7" s="7">
        <v>0.84920648224743178</v>
      </c>
      <c r="J7" s="7">
        <v>1.7241379310344827E-2</v>
      </c>
      <c r="K7" s="7">
        <v>0.20756367290959679</v>
      </c>
      <c r="L7" s="7">
        <v>0.13953488372093023</v>
      </c>
      <c r="M7" s="15">
        <v>200.88931034482758</v>
      </c>
      <c r="N7" s="4">
        <f t="shared" ref="N7:Y7" si="4">(B7 - AVERAGE(B$7:B$36)) / _xlfn.STDEV.P(B$7:B$36)</f>
        <v>-1.5589500525518813</v>
      </c>
      <c r="O7" s="4">
        <f t="shared" si="4"/>
        <v>0.26211121699831125</v>
      </c>
      <c r="P7" s="4">
        <f t="shared" si="4"/>
        <v>-1.2670712778689988</v>
      </c>
      <c r="Q7" s="4">
        <f t="shared" si="4"/>
        <v>-0.24085404009215472</v>
      </c>
      <c r="R7" s="4">
        <f t="shared" si="4"/>
        <v>-0.32294973182454367</v>
      </c>
      <c r="S7" s="4">
        <f t="shared" si="4"/>
        <v>-0.72121141993964255</v>
      </c>
      <c r="T7" s="4">
        <f t="shared" si="4"/>
        <v>-2.179511444775891</v>
      </c>
      <c r="U7" s="4">
        <f t="shared" si="4"/>
        <v>-0.87221063748649741</v>
      </c>
      <c r="V7" s="4">
        <f t="shared" si="4"/>
        <v>-0.50038148427061779</v>
      </c>
      <c r="W7" s="4">
        <f t="shared" si="4"/>
        <v>0.36968768283180714</v>
      </c>
      <c r="X7" s="4">
        <f t="shared" si="4"/>
        <v>1.0381079425121713</v>
      </c>
      <c r="Y7" s="4">
        <f t="shared" si="4"/>
        <v>-1.3407797820380134</v>
      </c>
      <c r="Z7" s="4">
        <f>SQRT(SUM(POWER(N7-$B$2,2),POWER(O7-$C$2,2),POWER(P7-$D$2,2),POWER(Q7-$E$2,2),POWER(R7-$F$2,2),POWER(S7-$G$2,2),POWER(T7-$H$2,2),POWER(U7-$I$2,2),POWER(V7-$J$2,2),POWER(W7-$K$2,2),POWER(X7-$L$2,2),POWER(Y7-$M$2,2)))</f>
        <v>10.097969384839137</v>
      </c>
      <c r="AA7" s="11">
        <f>1 / (1 + Z7)</f>
        <v>9.0106574033813197E-2</v>
      </c>
      <c r="AB7" s="4">
        <f>SQRT(SUM(POWER(N7-$B$3,2),POWER(O7-$C$3,2),POWER(P7-$D$3,2),POWER(Q7-$E$3,2),POWER(R7-$F$3,2),POWER(S7-$G$3,2),POWER(T7-$H$3,2),POWER(U7-$I$3,2),POWER(V7-$J$3,2),POWER(W7-$K$3,2),POWER(X7-$L$3,2),POWER(Y7-$M$3,2)))</f>
        <v>9.8465699949958783</v>
      </c>
      <c r="AC7" s="4">
        <f>SQRT(SUM(POWER(N7-$B$4,2),POWER(O7-$C$4,2),POWER(P7-$D$4,2),POWER(Q7-$E$4,2),POWER(R7-$F$4,2),POWER(S7-$G$4,2),POWER(T7-$H$4,2),POWER(U7-$I$4,2),POWER(V7-$J$4,2),POWER(W7-$K$4,2),POWER(X7-$L$4,2),POWER(Y7-$M$4,2)))</f>
        <v>6.2925310738582025</v>
      </c>
      <c r="AD7" s="11">
        <f>AC7/SUM(AC7,AB7)</f>
        <v>0.38989352920044568</v>
      </c>
      <c r="AE7">
        <f>_xlfn.RANK.EQ(AA7,$AA$7:$AA$36)</f>
        <v>27</v>
      </c>
      <c r="AF7">
        <f>_xlfn.RANK.EQ(AD7,$AD$7:$AD$36)</f>
        <v>26</v>
      </c>
      <c r="AJ7" cm="1">
        <f t="array" ref="AJ7:AJ36">_xlfn._xlws.SORT(AE7:AE36)</f>
        <v>1</v>
      </c>
      <c r="AK7" t="str">
        <f>_xlfn.XLOOKUP(AJ7,$AE$7:$AE$36,$A$7:$A$36)</f>
        <v>S007</v>
      </c>
    </row>
    <row r="8" spans="1:37" x14ac:dyDescent="0.35">
      <c r="A8" s="14" t="s">
        <v>19</v>
      </c>
      <c r="B8">
        <v>51</v>
      </c>
      <c r="C8">
        <v>8</v>
      </c>
      <c r="D8">
        <v>31500.46</v>
      </c>
      <c r="E8">
        <v>106</v>
      </c>
      <c r="F8" s="4">
        <v>1.9466666666666665</v>
      </c>
      <c r="G8" s="4">
        <v>4.1833333333333336</v>
      </c>
      <c r="H8" s="7">
        <v>0.85</v>
      </c>
      <c r="I8" s="7">
        <v>1.2377371509042814</v>
      </c>
      <c r="J8" s="7">
        <v>3.7735849056603772E-2</v>
      </c>
      <c r="K8" s="7">
        <v>0.13678835293198893</v>
      </c>
      <c r="L8" s="7">
        <v>0.15686274509803921</v>
      </c>
      <c r="M8" s="15">
        <v>297.17415094339623</v>
      </c>
      <c r="N8" s="4">
        <f t="shared" ref="N8:N36" si="5">(B8 - AVERAGE(B$7:B$36)) / _xlfn.STDEV.P(B$7:B$36)</f>
        <v>-0.65738857637729953</v>
      </c>
      <c r="O8" s="4">
        <f t="shared" ref="O8:O36" si="6">(C8 - AVERAGE(C$7:C$36)) / _xlfn.STDEV.P(C$7:C$36)</f>
        <v>1.1358152736593492</v>
      </c>
      <c r="P8" s="4">
        <f t="shared" ref="P8:P36" si="7">(D8 - AVERAGE(D$7:D$36)) / _xlfn.STDEV.P(D$7:D$36)</f>
        <v>0.58081038336150093</v>
      </c>
      <c r="Q8" s="4">
        <f t="shared" ref="Q8:Q36" si="8">(E8 - AVERAGE(E$7:E$36)) / _xlfn.STDEV.P(E$7:E$36)</f>
        <v>-0.65611962645793898</v>
      </c>
      <c r="R8" s="4">
        <f t="shared" ref="R8:R36" si="9">(F8 - AVERAGE(F$7:F$36)) / _xlfn.STDEV.P(F$7:F$36)</f>
        <v>0.43981828118646521</v>
      </c>
      <c r="S8" s="4">
        <f t="shared" ref="S8:S36" si="10">(G8 - AVERAGE(G$7:G$36)) / _xlfn.STDEV.P(G$7:G$36)</f>
        <v>0.33421992631350084</v>
      </c>
      <c r="T8" s="4">
        <f t="shared" ref="T8:T36" si="11">(H8 - AVERAGE(H$7:H$36)) / _xlfn.STDEV.P(H$7:H$36)</f>
        <v>-0.89523056184922178</v>
      </c>
      <c r="U8" s="4">
        <f t="shared" ref="U8:U36" si="12">(I8 - AVERAGE(I$7:I$36)) / _xlfn.STDEV.P(I$7:I$36)</f>
        <v>0.8701233195177186</v>
      </c>
      <c r="V8" s="4">
        <f t="shared" ref="V8:V36" si="13">(J8 - AVERAGE(J$7:J$36)) / _xlfn.STDEV.P(J$7:J$36)</f>
        <v>0.92284632700440439</v>
      </c>
      <c r="W8" s="4">
        <f t="shared" ref="W8:W36" si="14">(K8 - AVERAGE(K$7:K$36)) / _xlfn.STDEV.P(K$7:K$36)</f>
        <v>-0.87282750755474947</v>
      </c>
      <c r="X8" s="4">
        <f t="shared" ref="X8:X36" si="15">(L8 - AVERAGE(L$7:L$36)) / _xlfn.STDEV.P(L$7:L$36)</f>
        <v>1.4553666100813423</v>
      </c>
      <c r="Y8" s="4">
        <f t="shared" ref="Y8:Y36" si="16">(M8 - AVERAGE(M$7:M$36)) / _xlfn.STDEV.P(M$7:M$36)</f>
        <v>1.869811540052073</v>
      </c>
      <c r="Z8" s="4">
        <f t="shared" ref="Z8:Z36" si="17">SQRT(SUM(POWER(N8-$B$2,2),POWER(O8-$C$2,2),POWER(P8-$D$2,2),POWER(Q8-$E$2,2),POWER(R8-$F$2,2),POWER(S8-$G$2,2),POWER(T8-$H$2,2),POWER(U8-$I$2,2),POWER(V8-$J$2,2),POWER(W8-$K$2,2),POWER(X8-$L$2,2),POWER(Y8-$M$2,2)))</f>
        <v>7.318172849503414</v>
      </c>
      <c r="AA8" s="11">
        <f t="shared" ref="AA8:AA36" si="18">1 / (1 + Z8)</f>
        <v>0.120218708854998</v>
      </c>
      <c r="AB8" s="4">
        <f t="shared" ref="AB8:AB36" si="19">SQRT(SUM(POWER(N8-$B$3,2),POWER(O8-$C$3,2),POWER(P8-$D$3,2),POWER(Q8-$E$3,2),POWER(R8-$F$3,2),POWER(S8-$G$3,2),POWER(T8-$H$3,2),POWER(U8-$I$3,2),POWER(V8-$J$3,2),POWER(W8-$K$3,2),POWER(X8-$L$3,2),POWER(Y8-$M$3,2)))</f>
        <v>7.1395567395717476</v>
      </c>
      <c r="AC8" s="4">
        <f t="shared" ref="AC8:AC36" si="20">SQRT(SUM(POWER(N8-$B$4,2),POWER(O8-$C$4,2),POWER(P8-$D$4,2),POWER(Q8-$E$4,2),POWER(R8-$F$4,2),POWER(S8-$G$4,2),POWER(T8-$H$4,2),POWER(U8-$I$4,2),POWER(V8-$J$4,2),POWER(W8-$K$4,2),POWER(X8-$L$4,2),POWER(Y8-$M$4,2)))</f>
        <v>8.5587994043153639</v>
      </c>
      <c r="AD8" s="11">
        <f t="shared" ref="AD8:AD36" si="21">AC8/SUM(AC8,AB8)</f>
        <v>0.54520354398050352</v>
      </c>
      <c r="AE8">
        <f t="shared" ref="AE8:AE36" si="22">_xlfn.RANK.EQ(AA8,$AA$7:$AA$36)</f>
        <v>6</v>
      </c>
      <c r="AF8">
        <f t="shared" ref="AF8:AF36" si="23">_xlfn.RANK.EQ(AD8,$AD$7:$AD$36)</f>
        <v>8</v>
      </c>
      <c r="AJ8">
        <v>2</v>
      </c>
      <c r="AK8" t="str">
        <f t="shared" ref="AK8:AK36" si="24">_xlfn.XLOOKUP(AJ8,$AE$7:$AE$36,$A$7:$A$36)</f>
        <v>S025</v>
      </c>
    </row>
    <row r="9" spans="1:37" x14ac:dyDescent="0.35">
      <c r="A9" s="14" t="s">
        <v>21</v>
      </c>
      <c r="B9">
        <v>52</v>
      </c>
      <c r="C9">
        <v>5</v>
      </c>
      <c r="D9">
        <v>24284.58</v>
      </c>
      <c r="E9">
        <v>91</v>
      </c>
      <c r="F9" s="4">
        <v>1.6233333333333333</v>
      </c>
      <c r="G9" s="4">
        <v>4.0766666666666671</v>
      </c>
      <c r="H9" s="7">
        <v>0.8666666666666667</v>
      </c>
      <c r="I9" s="7">
        <v>0.93497274344651127</v>
      </c>
      <c r="J9" s="7">
        <v>1.098901098901099E-2</v>
      </c>
      <c r="K9" s="7">
        <v>0.16830302274117975</v>
      </c>
      <c r="L9" s="7">
        <v>9.6153846153846159E-2</v>
      </c>
      <c r="M9" s="15">
        <v>266.86351648351649</v>
      </c>
      <c r="N9" s="4">
        <f t="shared" si="5"/>
        <v>-0.54469339185547683</v>
      </c>
      <c r="O9" s="4">
        <f t="shared" si="6"/>
        <v>-0.17474081133220773</v>
      </c>
      <c r="P9" s="4">
        <f t="shared" si="7"/>
        <v>-1.0458340387823677</v>
      </c>
      <c r="Q9" s="4">
        <f t="shared" si="8"/>
        <v>-1.2790180060066152</v>
      </c>
      <c r="R9" s="4">
        <f t="shared" si="9"/>
        <v>-0.85822553042876049</v>
      </c>
      <c r="S9" s="4">
        <f t="shared" si="10"/>
        <v>-0.16245364839385909</v>
      </c>
      <c r="T9" s="4">
        <f t="shared" si="11"/>
        <v>-0.49666063266508176</v>
      </c>
      <c r="U9" s="4">
        <f t="shared" si="12"/>
        <v>-0.48759886470407904</v>
      </c>
      <c r="V9" s="4">
        <f t="shared" si="13"/>
        <v>-0.93457395626085216</v>
      </c>
      <c r="W9" s="4">
        <f t="shared" si="14"/>
        <v>-0.31956323449565244</v>
      </c>
      <c r="X9" s="4">
        <f t="shared" si="15"/>
        <v>-6.5168694638857057E-3</v>
      </c>
      <c r="Y9" s="4">
        <f t="shared" si="16"/>
        <v>0.85911183531183077</v>
      </c>
      <c r="Z9" s="4">
        <f t="shared" si="17"/>
        <v>8.6716371105042125</v>
      </c>
      <c r="AA9" s="11">
        <f t="shared" si="18"/>
        <v>0.10339511176591973</v>
      </c>
      <c r="AB9" s="4">
        <f t="shared" si="19"/>
        <v>8.4536525268809637</v>
      </c>
      <c r="AC9" s="4">
        <f t="shared" si="20"/>
        <v>7.40100027397677</v>
      </c>
      <c r="AD9" s="11">
        <f t="shared" si="21"/>
        <v>0.46680304935951528</v>
      </c>
      <c r="AE9">
        <f t="shared" si="22"/>
        <v>15</v>
      </c>
      <c r="AF9">
        <f t="shared" si="23"/>
        <v>17</v>
      </c>
      <c r="AJ9">
        <v>3</v>
      </c>
      <c r="AK9" t="str">
        <f t="shared" si="24"/>
        <v>S011</v>
      </c>
    </row>
    <row r="10" spans="1:37" x14ac:dyDescent="0.35">
      <c r="A10" s="14" t="s">
        <v>22</v>
      </c>
      <c r="B10">
        <v>57</v>
      </c>
      <c r="C10">
        <v>2</v>
      </c>
      <c r="D10">
        <v>22975.71</v>
      </c>
      <c r="E10">
        <v>101</v>
      </c>
      <c r="F10" s="4">
        <v>2.0733333333333333</v>
      </c>
      <c r="G10" s="4">
        <v>4.3033333333333337</v>
      </c>
      <c r="H10" s="7">
        <v>0.86363636363636365</v>
      </c>
      <c r="I10" s="7">
        <v>0.81119066045649824</v>
      </c>
      <c r="J10" s="7">
        <v>4.9504950495049507E-2</v>
      </c>
      <c r="K10" s="7">
        <v>0.13558385877955456</v>
      </c>
      <c r="L10" s="7">
        <v>3.5087719298245612E-2</v>
      </c>
      <c r="M10" s="15">
        <v>227.48227722772276</v>
      </c>
      <c r="N10" s="4">
        <f t="shared" si="5"/>
        <v>1.8782530753636856E-2</v>
      </c>
      <c r="O10" s="4">
        <f t="shared" si="6"/>
        <v>-1.4852968963237647</v>
      </c>
      <c r="P10" s="4">
        <f t="shared" si="7"/>
        <v>-1.3408869061819713</v>
      </c>
      <c r="Q10" s="4">
        <f t="shared" si="8"/>
        <v>-0.86375241964083105</v>
      </c>
      <c r="R10" s="4">
        <f t="shared" si="9"/>
        <v>0.94833028986047141</v>
      </c>
      <c r="S10" s="4">
        <f t="shared" si="10"/>
        <v>0.89297769785928227</v>
      </c>
      <c r="T10" s="4">
        <f t="shared" si="11"/>
        <v>-0.56912789251674378</v>
      </c>
      <c r="U10" s="4">
        <f t="shared" si="12"/>
        <v>-1.0426894762323371</v>
      </c>
      <c r="V10" s="4">
        <f t="shared" si="13"/>
        <v>1.7401454661524371</v>
      </c>
      <c r="W10" s="4">
        <f t="shared" si="14"/>
        <v>-0.89397332903044169</v>
      </c>
      <c r="X10" s="4">
        <f t="shared" si="15"/>
        <v>-1.477002474746876</v>
      </c>
      <c r="Y10" s="4">
        <f t="shared" si="16"/>
        <v>-0.45404467221095757</v>
      </c>
      <c r="Z10" s="4">
        <f t="shared" si="17"/>
        <v>10.530554561482708</v>
      </c>
      <c r="AA10" s="11">
        <f t="shared" si="18"/>
        <v>8.6726097575606162E-2</v>
      </c>
      <c r="AB10" s="4">
        <f t="shared" si="19"/>
        <v>10.413963064297072</v>
      </c>
      <c r="AC10" s="4">
        <f t="shared" si="20"/>
        <v>5.6988417084601144</v>
      </c>
      <c r="AD10" s="11">
        <f t="shared" si="21"/>
        <v>0.35368402887220868</v>
      </c>
      <c r="AE10">
        <f t="shared" si="22"/>
        <v>30</v>
      </c>
      <c r="AF10">
        <f t="shared" si="23"/>
        <v>29</v>
      </c>
      <c r="AJ10">
        <v>4</v>
      </c>
      <c r="AK10" t="str">
        <f t="shared" si="24"/>
        <v>S027</v>
      </c>
    </row>
    <row r="11" spans="1:37" x14ac:dyDescent="0.35">
      <c r="A11" s="14" t="s">
        <v>23</v>
      </c>
      <c r="B11">
        <v>79</v>
      </c>
      <c r="C11">
        <v>8</v>
      </c>
      <c r="D11">
        <v>24098.05</v>
      </c>
      <c r="E11">
        <v>107</v>
      </c>
      <c r="F11" s="4">
        <v>1.55</v>
      </c>
      <c r="G11" s="4">
        <v>3.7633333333333332</v>
      </c>
      <c r="H11" s="7">
        <v>0.94047619047619047</v>
      </c>
      <c r="I11" s="7">
        <v>0.90344706065394609</v>
      </c>
      <c r="J11" s="7">
        <v>2.8037383177570093E-2</v>
      </c>
      <c r="K11" s="7">
        <v>0.16033084834665046</v>
      </c>
      <c r="L11" s="7">
        <v>0.10126582278481013</v>
      </c>
      <c r="M11" s="15">
        <v>225.21542056074765</v>
      </c>
      <c r="N11" s="4">
        <f t="shared" si="5"/>
        <v>2.4980765902337372</v>
      </c>
      <c r="O11" s="4">
        <f t="shared" si="6"/>
        <v>1.1358152736593492</v>
      </c>
      <c r="P11" s="4">
        <f t="shared" si="7"/>
        <v>-1.0878826848328149</v>
      </c>
      <c r="Q11" s="4">
        <f t="shared" si="8"/>
        <v>-0.61459306782136047</v>
      </c>
      <c r="R11" s="4">
        <f t="shared" si="9"/>
        <v>-1.1526272196610794</v>
      </c>
      <c r="S11" s="4">
        <f t="shared" si="10"/>
        <v>-1.6214322740967342</v>
      </c>
      <c r="T11" s="4">
        <f t="shared" si="11"/>
        <v>1.2684347680075316</v>
      </c>
      <c r="U11" s="4">
        <f t="shared" si="12"/>
        <v>-0.62897320675310386</v>
      </c>
      <c r="V11" s="4">
        <f t="shared" si="13"/>
        <v>0.24934139925372634</v>
      </c>
      <c r="W11" s="4">
        <f t="shared" si="14"/>
        <v>-0.45952088906715211</v>
      </c>
      <c r="X11" s="4">
        <f t="shared" si="15"/>
        <v>0.11658063872016471</v>
      </c>
      <c r="Y11" s="4">
        <f t="shared" si="16"/>
        <v>-0.52963237945716513</v>
      </c>
      <c r="Z11" s="4">
        <f t="shared" si="17"/>
        <v>8.32449656568477</v>
      </c>
      <c r="AA11" s="11">
        <f t="shared" si="18"/>
        <v>0.10724439576503424</v>
      </c>
      <c r="AB11" s="4">
        <f t="shared" si="19"/>
        <v>8.1494064506214521</v>
      </c>
      <c r="AC11" s="4">
        <f t="shared" si="20"/>
        <v>8.723033522100252</v>
      </c>
      <c r="AD11" s="11">
        <f t="shared" si="21"/>
        <v>0.51699893650255102</v>
      </c>
      <c r="AE11">
        <f t="shared" si="22"/>
        <v>12</v>
      </c>
      <c r="AF11">
        <f t="shared" si="23"/>
        <v>10</v>
      </c>
      <c r="AJ11">
        <v>5</v>
      </c>
      <c r="AK11" t="str">
        <f t="shared" si="24"/>
        <v>S019</v>
      </c>
    </row>
    <row r="12" spans="1:37" x14ac:dyDescent="0.35">
      <c r="A12" s="14" t="s">
        <v>25</v>
      </c>
      <c r="B12">
        <v>53</v>
      </c>
      <c r="C12">
        <v>3</v>
      </c>
      <c r="D12">
        <v>24190.959999999999</v>
      </c>
      <c r="E12">
        <v>106</v>
      </c>
      <c r="F12" s="4">
        <v>1.6333333333333335</v>
      </c>
      <c r="G12" s="4">
        <v>3.92</v>
      </c>
      <c r="H12" s="7">
        <v>0.91379310344827591</v>
      </c>
      <c r="I12" s="7">
        <v>0.84551079198044388</v>
      </c>
      <c r="J12" s="7">
        <v>9.433962264150943E-3</v>
      </c>
      <c r="K12" s="7">
        <v>0.11980222736096462</v>
      </c>
      <c r="L12" s="7">
        <v>5.6603773584905662E-2</v>
      </c>
      <c r="M12" s="15">
        <v>228.21660377358489</v>
      </c>
      <c r="N12" s="4">
        <f t="shared" si="5"/>
        <v>-0.43199820733365407</v>
      </c>
      <c r="O12" s="4">
        <f t="shared" si="6"/>
        <v>-1.0484448679932457</v>
      </c>
      <c r="P12" s="4">
        <f t="shared" si="7"/>
        <v>-1.0669383879124965</v>
      </c>
      <c r="Q12" s="4">
        <f t="shared" si="8"/>
        <v>-0.65611962645793898</v>
      </c>
      <c r="R12" s="4">
        <f t="shared" si="9"/>
        <v>-0.81807984553344326</v>
      </c>
      <c r="S12" s="4">
        <f t="shared" si="10"/>
        <v>-0.89194296124529771</v>
      </c>
      <c r="T12" s="4">
        <f t="shared" si="11"/>
        <v>0.63033020157972486</v>
      </c>
      <c r="U12" s="4">
        <f t="shared" si="12"/>
        <v>-0.88878365775540702</v>
      </c>
      <c r="V12" s="4">
        <f t="shared" si="13"/>
        <v>-1.0425635076134834</v>
      </c>
      <c r="W12" s="4">
        <f t="shared" si="14"/>
        <v>-1.1710320095547218</v>
      </c>
      <c r="X12" s="4">
        <f t="shared" si="15"/>
        <v>-0.95889121175756009</v>
      </c>
      <c r="Y12" s="4">
        <f t="shared" si="16"/>
        <v>-0.42955875707552355</v>
      </c>
      <c r="Z12" s="4">
        <f t="shared" si="17"/>
        <v>9.292998101413426</v>
      </c>
      <c r="AA12" s="11">
        <f t="shared" si="18"/>
        <v>9.7153423147205362E-2</v>
      </c>
      <c r="AB12" s="4">
        <f t="shared" si="19"/>
        <v>9.1691165411855238</v>
      </c>
      <c r="AC12" s="4">
        <f t="shared" si="20"/>
        <v>7.337775486785735</v>
      </c>
      <c r="AD12" s="11">
        <f t="shared" si="21"/>
        <v>0.44452798711906083</v>
      </c>
      <c r="AE12">
        <f t="shared" si="22"/>
        <v>19</v>
      </c>
      <c r="AF12">
        <f t="shared" si="23"/>
        <v>21</v>
      </c>
      <c r="AJ12">
        <v>6</v>
      </c>
      <c r="AK12" t="str">
        <f t="shared" si="24"/>
        <v>S002</v>
      </c>
    </row>
    <row r="13" spans="1:37" x14ac:dyDescent="0.35">
      <c r="A13" s="14" t="s">
        <v>26</v>
      </c>
      <c r="B13">
        <v>65</v>
      </c>
      <c r="C13">
        <v>7</v>
      </c>
      <c r="D13">
        <v>40111.61</v>
      </c>
      <c r="E13">
        <v>169</v>
      </c>
      <c r="F13" s="4">
        <v>1.7966666666666666</v>
      </c>
      <c r="G13" s="4">
        <v>4.1100000000000003</v>
      </c>
      <c r="H13" s="7">
        <v>0.9285714285714286</v>
      </c>
      <c r="I13" s="7">
        <v>1.4017887378431773</v>
      </c>
      <c r="J13" s="7">
        <v>5.9171597633136093E-3</v>
      </c>
      <c r="K13" s="7">
        <v>0.12122457163898433</v>
      </c>
      <c r="L13" s="7">
        <v>0.1076923076923077</v>
      </c>
      <c r="M13" s="15">
        <v>237.34680473372782</v>
      </c>
      <c r="N13" s="4">
        <f t="shared" si="5"/>
        <v>0.92034400692821872</v>
      </c>
      <c r="O13" s="4">
        <f t="shared" si="6"/>
        <v>0.69896324532883014</v>
      </c>
      <c r="P13" s="4">
        <f t="shared" si="7"/>
        <v>2.5219844488592895</v>
      </c>
      <c r="Q13" s="4">
        <f t="shared" si="8"/>
        <v>1.9600535676465016</v>
      </c>
      <c r="R13" s="4">
        <f t="shared" si="9"/>
        <v>-0.1623669922432785</v>
      </c>
      <c r="S13" s="4">
        <f t="shared" si="10"/>
        <v>-7.2431562978093672E-3</v>
      </c>
      <c r="T13" s="4">
        <f t="shared" si="11"/>
        <v>0.98374196144743364</v>
      </c>
      <c r="U13" s="4">
        <f t="shared" si="12"/>
        <v>1.6057992228181992</v>
      </c>
      <c r="V13" s="4">
        <f t="shared" si="13"/>
        <v>-1.2867860314417416</v>
      </c>
      <c r="W13" s="4">
        <f t="shared" si="14"/>
        <v>-1.1460616615300425</v>
      </c>
      <c r="X13" s="4">
        <f t="shared" si="15"/>
        <v>0.27133179186582845</v>
      </c>
      <c r="Y13" s="4">
        <f t="shared" si="16"/>
        <v>-0.12511473671527973</v>
      </c>
      <c r="Z13" s="4">
        <f t="shared" si="17"/>
        <v>5.3112336527322599</v>
      </c>
      <c r="AA13" s="11">
        <f t="shared" si="18"/>
        <v>0.1584476276784777</v>
      </c>
      <c r="AB13" s="4">
        <f t="shared" si="19"/>
        <v>5.0490814050272528</v>
      </c>
      <c r="AC13" s="4">
        <f t="shared" si="20"/>
        <v>10.584692233868665</v>
      </c>
      <c r="AD13" s="11">
        <f t="shared" si="21"/>
        <v>0.67704013620451609</v>
      </c>
      <c r="AE13">
        <f t="shared" si="22"/>
        <v>1</v>
      </c>
      <c r="AF13">
        <f t="shared" si="23"/>
        <v>1</v>
      </c>
      <c r="AJ13">
        <v>7</v>
      </c>
      <c r="AK13" t="str">
        <f t="shared" si="24"/>
        <v>S030</v>
      </c>
    </row>
    <row r="14" spans="1:37" x14ac:dyDescent="0.35">
      <c r="A14" s="14" t="s">
        <v>27</v>
      </c>
      <c r="B14">
        <v>40</v>
      </c>
      <c r="C14">
        <v>5</v>
      </c>
      <c r="D14">
        <v>29854.73</v>
      </c>
      <c r="E14">
        <v>114</v>
      </c>
      <c r="F14" s="4">
        <v>2.2233333333333332</v>
      </c>
      <c r="G14" s="4">
        <v>3.74</v>
      </c>
      <c r="H14" s="7">
        <v>0.81632653061224492</v>
      </c>
      <c r="I14" s="7">
        <v>1.0281028807803114</v>
      </c>
      <c r="J14" s="7">
        <v>3.5087719298245612E-2</v>
      </c>
      <c r="K14" s="7">
        <v>0.25694550913707814</v>
      </c>
      <c r="L14" s="7">
        <v>0.125</v>
      </c>
      <c r="M14" s="15">
        <v>261.88359649122805</v>
      </c>
      <c r="N14" s="4">
        <f t="shared" si="5"/>
        <v>-1.8970356061173497</v>
      </c>
      <c r="O14" s="4">
        <f t="shared" si="6"/>
        <v>-0.17474081133220773</v>
      </c>
      <c r="P14" s="4">
        <f t="shared" si="7"/>
        <v>0.20982063230482739</v>
      </c>
      <c r="Q14" s="4">
        <f t="shared" si="8"/>
        <v>-0.32390715736531156</v>
      </c>
      <c r="R14" s="4">
        <f t="shared" si="9"/>
        <v>1.550515563290215</v>
      </c>
      <c r="S14" s="4">
        <f t="shared" si="10"/>
        <v>-1.7300796185639677</v>
      </c>
      <c r="T14" s="4">
        <f t="shared" si="11"/>
        <v>-1.7005045004049297</v>
      </c>
      <c r="U14" s="4">
        <f t="shared" si="12"/>
        <v>-6.9964392609271175E-2</v>
      </c>
      <c r="V14" s="4">
        <f t="shared" si="13"/>
        <v>0.7389483307828475</v>
      </c>
      <c r="W14" s="4">
        <f t="shared" si="14"/>
        <v>1.236623807758396</v>
      </c>
      <c r="X14" s="4">
        <f t="shared" si="15"/>
        <v>0.68810478386039953</v>
      </c>
      <c r="Y14" s="4">
        <f t="shared" si="16"/>
        <v>0.69305778347408087</v>
      </c>
      <c r="Z14" s="4">
        <f t="shared" si="17"/>
        <v>10.529000290393689</v>
      </c>
      <c r="AA14" s="11">
        <f t="shared" si="18"/>
        <v>8.6737789471063698E-2</v>
      </c>
      <c r="AB14" s="4">
        <f t="shared" si="19"/>
        <v>10.197305268358011</v>
      </c>
      <c r="AC14" s="4">
        <f t="shared" si="20"/>
        <v>5.449821685636457</v>
      </c>
      <c r="AD14" s="11">
        <f t="shared" si="21"/>
        <v>0.34829535809736634</v>
      </c>
      <c r="AE14">
        <f t="shared" si="22"/>
        <v>29</v>
      </c>
      <c r="AF14">
        <f t="shared" si="23"/>
        <v>30</v>
      </c>
      <c r="AJ14">
        <v>8</v>
      </c>
      <c r="AK14" t="str">
        <f t="shared" si="24"/>
        <v>S026</v>
      </c>
    </row>
    <row r="15" spans="1:37" x14ac:dyDescent="0.35">
      <c r="A15" s="14" t="s">
        <v>28</v>
      </c>
      <c r="B15">
        <v>58</v>
      </c>
      <c r="C15">
        <v>3</v>
      </c>
      <c r="D15">
        <v>29920.41</v>
      </c>
      <c r="E15">
        <v>121</v>
      </c>
      <c r="F15" s="4">
        <v>2.1966666666666668</v>
      </c>
      <c r="G15" s="4">
        <v>4.43</v>
      </c>
      <c r="H15" s="7">
        <v>0.93548387096774188</v>
      </c>
      <c r="I15" s="7">
        <v>1.3052708312611572</v>
      </c>
      <c r="J15" s="7">
        <v>4.1322314049586778E-2</v>
      </c>
      <c r="K15" s="7">
        <v>0.15059761079477188</v>
      </c>
      <c r="L15" s="7">
        <v>5.1724137931034482E-2</v>
      </c>
      <c r="M15" s="15">
        <v>247.27611570247933</v>
      </c>
      <c r="N15" s="4">
        <f t="shared" si="5"/>
        <v>0.13147771527545959</v>
      </c>
      <c r="O15" s="4">
        <f t="shared" si="6"/>
        <v>-1.0484448679932457</v>
      </c>
      <c r="P15" s="4">
        <f t="shared" si="7"/>
        <v>0.2246265888404696</v>
      </c>
      <c r="Q15" s="4">
        <f t="shared" si="8"/>
        <v>-3.3221246909262619E-2</v>
      </c>
      <c r="R15" s="4">
        <f t="shared" si="9"/>
        <v>1.4434604035693728</v>
      </c>
      <c r="S15" s="4">
        <f t="shared" si="10"/>
        <v>1.4827775678242703</v>
      </c>
      <c r="T15" s="4">
        <f t="shared" si="11"/>
        <v>1.149047462030715</v>
      </c>
      <c r="U15" s="4">
        <f t="shared" si="12"/>
        <v>1.172972577039719</v>
      </c>
      <c r="V15" s="4">
        <f t="shared" si="13"/>
        <v>1.1719065264325665</v>
      </c>
      <c r="W15" s="4">
        <f t="shared" si="14"/>
        <v>-0.6303953621698698</v>
      </c>
      <c r="X15" s="4">
        <f t="shared" si="15"/>
        <v>-1.0763938987219805</v>
      </c>
      <c r="Y15" s="4">
        <f t="shared" si="16"/>
        <v>0.20597538538937696</v>
      </c>
      <c r="Z15" s="4">
        <f t="shared" si="17"/>
        <v>8.5098531246388625</v>
      </c>
      <c r="AA15" s="11">
        <f t="shared" si="18"/>
        <v>0.10515409511521505</v>
      </c>
      <c r="AB15" s="4">
        <f t="shared" si="19"/>
        <v>8.3105825231245891</v>
      </c>
      <c r="AC15" s="4">
        <f t="shared" si="20"/>
        <v>7.7287273053299295</v>
      </c>
      <c r="AD15" s="11">
        <f t="shared" si="21"/>
        <v>0.48186158806027857</v>
      </c>
      <c r="AE15">
        <f t="shared" si="22"/>
        <v>14</v>
      </c>
      <c r="AF15">
        <f t="shared" si="23"/>
        <v>15</v>
      </c>
      <c r="AJ15">
        <v>9</v>
      </c>
      <c r="AK15" t="str">
        <f t="shared" si="24"/>
        <v>S021</v>
      </c>
    </row>
    <row r="16" spans="1:37" x14ac:dyDescent="0.35">
      <c r="A16" s="14" t="s">
        <v>29</v>
      </c>
      <c r="B16">
        <v>54</v>
      </c>
      <c r="C16">
        <v>1</v>
      </c>
      <c r="D16">
        <v>26092.04</v>
      </c>
      <c r="E16">
        <v>91</v>
      </c>
      <c r="F16" s="4">
        <v>1.8399999999999999</v>
      </c>
      <c r="G16" s="4">
        <v>4.2</v>
      </c>
      <c r="H16" s="7">
        <v>0.8571428571428571</v>
      </c>
      <c r="I16" s="7">
        <v>1.0452289569478657</v>
      </c>
      <c r="J16" s="7">
        <v>2.197802197802198E-2</v>
      </c>
      <c r="K16" s="7">
        <v>0.23620837926049476</v>
      </c>
      <c r="L16" s="7">
        <v>1.8518518518518517E-2</v>
      </c>
      <c r="M16" s="15">
        <v>286.72571428571428</v>
      </c>
      <c r="N16" s="4">
        <f t="shared" si="5"/>
        <v>-0.31930302281183132</v>
      </c>
      <c r="O16" s="4">
        <f t="shared" si="6"/>
        <v>-1.9221489246542836</v>
      </c>
      <c r="P16" s="4">
        <f t="shared" si="7"/>
        <v>-0.63838619773620897</v>
      </c>
      <c r="Q16" s="4">
        <f t="shared" si="8"/>
        <v>-1.2790180060066152</v>
      </c>
      <c r="R16" s="4">
        <f t="shared" si="9"/>
        <v>1.1597642303091574E-2</v>
      </c>
      <c r="S16" s="4">
        <f t="shared" si="10"/>
        <v>0.41182517236152566</v>
      </c>
      <c r="T16" s="4">
        <f t="shared" si="11"/>
        <v>-0.72441487791316295</v>
      </c>
      <c r="U16" s="4">
        <f t="shared" si="12"/>
        <v>6.8360930772898808E-3</v>
      </c>
      <c r="V16" s="4">
        <f t="shared" si="13"/>
        <v>-0.17144779336892493</v>
      </c>
      <c r="W16" s="4">
        <f t="shared" si="14"/>
        <v>0.8725675394882455</v>
      </c>
      <c r="X16" s="4">
        <f t="shared" si="15"/>
        <v>-1.8759924302625799</v>
      </c>
      <c r="Y16" s="4">
        <f t="shared" si="16"/>
        <v>1.5214113157382538</v>
      </c>
      <c r="Z16" s="4">
        <f t="shared" si="17"/>
        <v>10.187959124144429</v>
      </c>
      <c r="AA16" s="11">
        <f t="shared" si="18"/>
        <v>8.938180671771738E-2</v>
      </c>
      <c r="AB16" s="4">
        <f t="shared" si="19"/>
        <v>9.8931907525940375</v>
      </c>
      <c r="AC16" s="4">
        <f t="shared" si="20"/>
        <v>6.451630188987429</v>
      </c>
      <c r="AD16" s="11">
        <f t="shared" si="21"/>
        <v>0.39472015093015711</v>
      </c>
      <c r="AE16">
        <f t="shared" si="22"/>
        <v>28</v>
      </c>
      <c r="AF16">
        <f t="shared" si="23"/>
        <v>25</v>
      </c>
      <c r="AJ16">
        <v>10</v>
      </c>
      <c r="AK16" t="str">
        <f t="shared" si="24"/>
        <v>S017</v>
      </c>
    </row>
    <row r="17" spans="1:37" x14ac:dyDescent="0.35">
      <c r="A17" s="14" t="s">
        <v>30</v>
      </c>
      <c r="B17">
        <v>64</v>
      </c>
      <c r="C17">
        <v>10</v>
      </c>
      <c r="D17">
        <v>28993.89</v>
      </c>
      <c r="E17">
        <v>105</v>
      </c>
      <c r="F17" s="4">
        <v>1.5966666666666667</v>
      </c>
      <c r="G17" s="4">
        <v>4.2933333333333339</v>
      </c>
      <c r="H17" s="7">
        <v>0.92753623188405798</v>
      </c>
      <c r="I17" s="7">
        <v>1.0722473493267457</v>
      </c>
      <c r="J17" s="7">
        <v>9.5238095238095247E-3</v>
      </c>
      <c r="K17" s="7">
        <v>0.22550819500246433</v>
      </c>
      <c r="L17" s="7">
        <v>0.15625</v>
      </c>
      <c r="M17" s="15">
        <v>276.13228571428573</v>
      </c>
      <c r="N17" s="4">
        <f t="shared" si="5"/>
        <v>0.80764882240639602</v>
      </c>
      <c r="O17" s="4">
        <f t="shared" si="6"/>
        <v>2.0095193303203871</v>
      </c>
      <c r="P17" s="4">
        <f t="shared" si="7"/>
        <v>1.5765217808143883E-2</v>
      </c>
      <c r="Q17" s="4">
        <f t="shared" si="8"/>
        <v>-0.69764618509451737</v>
      </c>
      <c r="R17" s="4">
        <f t="shared" si="9"/>
        <v>-0.96528069014960372</v>
      </c>
      <c r="S17" s="4">
        <f t="shared" si="10"/>
        <v>0.84641455023046819</v>
      </c>
      <c r="T17" s="4">
        <f t="shared" si="11"/>
        <v>0.95898606522481589</v>
      </c>
      <c r="U17" s="4">
        <f t="shared" si="12"/>
        <v>0.12799786048197145</v>
      </c>
      <c r="V17" s="4">
        <f t="shared" si="13"/>
        <v>-1.0363241113131092</v>
      </c>
      <c r="W17" s="4">
        <f t="shared" si="14"/>
        <v>0.68471757307701231</v>
      </c>
      <c r="X17" s="4">
        <f t="shared" si="15"/>
        <v>1.4406115749617088</v>
      </c>
      <c r="Y17" s="4">
        <f t="shared" si="16"/>
        <v>1.1681763762485657</v>
      </c>
      <c r="Z17" s="4">
        <f t="shared" si="17"/>
        <v>6.3751419345695233</v>
      </c>
      <c r="AA17" s="11">
        <f t="shared" si="18"/>
        <v>0.135590610848138</v>
      </c>
      <c r="AB17" s="4">
        <f t="shared" si="19"/>
        <v>5.9277963488350984</v>
      </c>
      <c r="AC17" s="4">
        <f t="shared" si="20"/>
        <v>9.7657077914474684</v>
      </c>
      <c r="AD17" s="11">
        <f t="shared" si="21"/>
        <v>0.62227707108322294</v>
      </c>
      <c r="AE17">
        <f t="shared" si="22"/>
        <v>3</v>
      </c>
      <c r="AF17">
        <f t="shared" si="23"/>
        <v>3</v>
      </c>
      <c r="AJ17">
        <v>11</v>
      </c>
      <c r="AK17" t="str">
        <f t="shared" si="24"/>
        <v>S024</v>
      </c>
    </row>
    <row r="18" spans="1:37" x14ac:dyDescent="0.35">
      <c r="A18" s="14" t="s">
        <v>31</v>
      </c>
      <c r="B18">
        <v>56</v>
      </c>
      <c r="C18">
        <v>5</v>
      </c>
      <c r="D18">
        <v>23037.25</v>
      </c>
      <c r="E18">
        <v>120</v>
      </c>
      <c r="F18" s="4">
        <v>1.31</v>
      </c>
      <c r="G18" s="4">
        <v>3.9866666666666668</v>
      </c>
      <c r="H18" s="7">
        <v>0.875</v>
      </c>
      <c r="I18" s="7">
        <v>0.70092811038988301</v>
      </c>
      <c r="J18" s="7">
        <v>8.3333333333333332E-3</v>
      </c>
      <c r="K18" s="7">
        <v>0.21019903330475639</v>
      </c>
      <c r="L18" s="7">
        <v>8.9285714285714288E-2</v>
      </c>
      <c r="M18" s="15">
        <v>191.97708333333333</v>
      </c>
      <c r="N18" s="4">
        <f t="shared" si="5"/>
        <v>-9.3912653768185875E-2</v>
      </c>
      <c r="O18" s="4">
        <f t="shared" si="6"/>
        <v>-0.17474081133220773</v>
      </c>
      <c r="P18" s="4">
        <f t="shared" si="7"/>
        <v>-1.3270142118274733</v>
      </c>
      <c r="Q18" s="4">
        <f t="shared" si="8"/>
        <v>-7.474780554584104E-2</v>
      </c>
      <c r="R18" s="4">
        <f t="shared" si="9"/>
        <v>-2.1161236571486697</v>
      </c>
      <c r="S18" s="4">
        <f t="shared" si="10"/>
        <v>-0.58152197705319619</v>
      </c>
      <c r="T18" s="4">
        <f t="shared" si="11"/>
        <v>-0.29737566807301308</v>
      </c>
      <c r="U18" s="4">
        <f t="shared" si="12"/>
        <v>-1.5371528498215568</v>
      </c>
      <c r="V18" s="4">
        <f t="shared" si="13"/>
        <v>-1.1189961122930678</v>
      </c>
      <c r="W18" s="4">
        <f t="shared" si="14"/>
        <v>0.41595346197861865</v>
      </c>
      <c r="X18" s="4">
        <f t="shared" si="15"/>
        <v>-0.17190297739823945</v>
      </c>
      <c r="Y18" s="4">
        <f t="shared" si="16"/>
        <v>-1.6379555214973116</v>
      </c>
      <c r="Z18" s="4">
        <f t="shared" si="17"/>
        <v>9.5485937447655065</v>
      </c>
      <c r="AA18" s="11">
        <f t="shared" si="18"/>
        <v>9.4799366076281658E-2</v>
      </c>
      <c r="AB18" s="4">
        <f t="shared" si="19"/>
        <v>9.3069241817423549</v>
      </c>
      <c r="AC18" s="4">
        <f t="shared" si="20"/>
        <v>7.494510863157438</v>
      </c>
      <c r="AD18" s="11">
        <f t="shared" si="21"/>
        <v>0.4460637346232193</v>
      </c>
      <c r="AE18">
        <f t="shared" si="22"/>
        <v>23</v>
      </c>
      <c r="AF18">
        <f t="shared" si="23"/>
        <v>20</v>
      </c>
      <c r="AJ18">
        <v>12</v>
      </c>
      <c r="AK18" t="str">
        <f t="shared" si="24"/>
        <v>S005</v>
      </c>
    </row>
    <row r="19" spans="1:37" x14ac:dyDescent="0.35">
      <c r="A19" s="14" t="s">
        <v>32</v>
      </c>
      <c r="B19">
        <v>50</v>
      </c>
      <c r="C19">
        <v>4</v>
      </c>
      <c r="D19">
        <v>26707.25</v>
      </c>
      <c r="E19">
        <v>108</v>
      </c>
      <c r="F19" s="4">
        <v>2.1366666666666667</v>
      </c>
      <c r="G19" s="4">
        <v>4.0466666666666669</v>
      </c>
      <c r="H19" s="7">
        <v>0.86206896551724133</v>
      </c>
      <c r="I19" s="7">
        <v>0.87643374515631067</v>
      </c>
      <c r="J19" s="7">
        <v>1.8518518518518517E-2</v>
      </c>
      <c r="K19" s="7">
        <v>0.23725601737355959</v>
      </c>
      <c r="L19" s="7">
        <v>0.08</v>
      </c>
      <c r="M19" s="15">
        <v>247.28935185185185</v>
      </c>
      <c r="N19" s="4">
        <f t="shared" si="5"/>
        <v>-0.77008376089912223</v>
      </c>
      <c r="O19" s="4">
        <f t="shared" si="6"/>
        <v>-0.61159283966272671</v>
      </c>
      <c r="P19" s="4">
        <f t="shared" si="7"/>
        <v>-0.49970208506427866</v>
      </c>
      <c r="Q19" s="4">
        <f t="shared" si="8"/>
        <v>-0.57306650918478208</v>
      </c>
      <c r="R19" s="4">
        <f t="shared" si="9"/>
        <v>1.202586294197475</v>
      </c>
      <c r="S19" s="4">
        <f t="shared" si="10"/>
        <v>-0.30214309128030548</v>
      </c>
      <c r="T19" s="4">
        <f t="shared" si="11"/>
        <v>-0.60661095795725994</v>
      </c>
      <c r="U19" s="4">
        <f t="shared" si="12"/>
        <v>-0.75011220729971795</v>
      </c>
      <c r="V19" s="4">
        <f t="shared" si="13"/>
        <v>-0.41169121502008738</v>
      </c>
      <c r="W19" s="4">
        <f t="shared" si="14"/>
        <v>0.89095963252184518</v>
      </c>
      <c r="X19" s="4">
        <f t="shared" si="15"/>
        <v>-0.39550499532548561</v>
      </c>
      <c r="Y19" s="4">
        <f t="shared" si="16"/>
        <v>0.20641674112148503</v>
      </c>
      <c r="Z19" s="4">
        <f t="shared" si="17"/>
        <v>9.7899656284588747</v>
      </c>
      <c r="AA19" s="11">
        <f t="shared" si="18"/>
        <v>9.2678701159387242E-2</v>
      </c>
      <c r="AB19" s="4">
        <f t="shared" si="19"/>
        <v>9.4484895939251174</v>
      </c>
      <c r="AC19" s="4">
        <f t="shared" si="20"/>
        <v>5.5447280678560613</v>
      </c>
      <c r="AD19" s="11">
        <f t="shared" si="21"/>
        <v>0.36981575222441965</v>
      </c>
      <c r="AE19">
        <f t="shared" si="22"/>
        <v>26</v>
      </c>
      <c r="AF19">
        <f t="shared" si="23"/>
        <v>28</v>
      </c>
      <c r="AJ19">
        <v>13</v>
      </c>
      <c r="AK19" t="str">
        <f t="shared" si="24"/>
        <v>S016</v>
      </c>
    </row>
    <row r="20" spans="1:37" x14ac:dyDescent="0.35">
      <c r="A20" s="14" t="s">
        <v>33</v>
      </c>
      <c r="B20">
        <v>72</v>
      </c>
      <c r="C20">
        <v>7</v>
      </c>
      <c r="D20">
        <v>29004.12</v>
      </c>
      <c r="E20">
        <v>153</v>
      </c>
      <c r="F20" s="4">
        <v>2.1666666666666665</v>
      </c>
      <c r="G20" s="4">
        <v>4.0533333333333337</v>
      </c>
      <c r="H20" s="7">
        <v>0.9</v>
      </c>
      <c r="I20" s="7">
        <v>0.94631810564891239</v>
      </c>
      <c r="J20" s="7">
        <v>1.3071895424836602E-2</v>
      </c>
      <c r="K20" s="7">
        <v>0.2585937487501776</v>
      </c>
      <c r="L20" s="7">
        <v>9.7222222222222224E-2</v>
      </c>
      <c r="M20" s="15">
        <v>189.56941176470588</v>
      </c>
      <c r="N20" s="4">
        <f t="shared" si="5"/>
        <v>1.7092102985809778</v>
      </c>
      <c r="O20" s="4">
        <f t="shared" si="6"/>
        <v>0.69896324532883014</v>
      </c>
      <c r="P20" s="4">
        <f t="shared" si="7"/>
        <v>1.8071322183290238E-2</v>
      </c>
      <c r="Q20" s="4">
        <f t="shared" si="8"/>
        <v>1.2956286294612469</v>
      </c>
      <c r="R20" s="4">
        <f t="shared" si="9"/>
        <v>1.3230233488834231</v>
      </c>
      <c r="S20" s="4">
        <f t="shared" si="10"/>
        <v>-0.27110099286109468</v>
      </c>
      <c r="T20" s="4">
        <f t="shared" si="11"/>
        <v>0.30047922570319557</v>
      </c>
      <c r="U20" s="4">
        <f t="shared" si="12"/>
        <v>-0.43672151726560898</v>
      </c>
      <c r="V20" s="4">
        <f t="shared" si="13"/>
        <v>-0.7899291280002908</v>
      </c>
      <c r="W20" s="4">
        <f t="shared" si="14"/>
        <v>1.2655599221739984</v>
      </c>
      <c r="X20" s="4">
        <f t="shared" si="15"/>
        <v>1.9209858437013661E-2</v>
      </c>
      <c r="Y20" s="4">
        <f t="shared" si="16"/>
        <v>-1.718238662608865</v>
      </c>
      <c r="Z20" s="4">
        <f t="shared" si="17"/>
        <v>8.6975584078406492</v>
      </c>
      <c r="AA20" s="11">
        <f t="shared" si="18"/>
        <v>0.10311873957794182</v>
      </c>
      <c r="AB20" s="4">
        <f t="shared" si="19"/>
        <v>8.2590358587199102</v>
      </c>
      <c r="AC20" s="4">
        <f t="shared" si="20"/>
        <v>7.7026481517320722</v>
      </c>
      <c r="AD20" s="11">
        <f t="shared" si="21"/>
        <v>0.48257114642090693</v>
      </c>
      <c r="AE20">
        <f t="shared" si="22"/>
        <v>16</v>
      </c>
      <c r="AF20">
        <f t="shared" si="23"/>
        <v>14</v>
      </c>
      <c r="AJ20">
        <v>14</v>
      </c>
      <c r="AK20" t="str">
        <f t="shared" si="24"/>
        <v>S009</v>
      </c>
    </row>
    <row r="21" spans="1:37" x14ac:dyDescent="0.35">
      <c r="A21" s="14" t="s">
        <v>34</v>
      </c>
      <c r="B21">
        <v>56</v>
      </c>
      <c r="C21">
        <v>4</v>
      </c>
      <c r="D21">
        <v>27009.1</v>
      </c>
      <c r="E21">
        <v>109</v>
      </c>
      <c r="F21" s="4">
        <v>2.33</v>
      </c>
      <c r="G21" s="4">
        <v>3.9533333333333331</v>
      </c>
      <c r="H21" s="7">
        <v>0.91803278688524592</v>
      </c>
      <c r="I21" s="7">
        <v>1.2082878514038258</v>
      </c>
      <c r="J21" s="7">
        <v>9.1743119266055051E-3</v>
      </c>
      <c r="K21" s="7">
        <v>0.11187909186163184</v>
      </c>
      <c r="L21" s="7">
        <v>7.1428571428571425E-2</v>
      </c>
      <c r="M21" s="15">
        <v>247.78990825688072</v>
      </c>
      <c r="N21" s="4">
        <f t="shared" si="5"/>
        <v>-9.3912653768185875E-2</v>
      </c>
      <c r="O21" s="4">
        <f t="shared" si="6"/>
        <v>-0.61159283966272671</v>
      </c>
      <c r="P21" s="4">
        <f t="shared" si="7"/>
        <v>-0.43165735333036337</v>
      </c>
      <c r="Q21" s="4">
        <f t="shared" si="8"/>
        <v>-0.53153995054820369</v>
      </c>
      <c r="R21" s="4">
        <f t="shared" si="9"/>
        <v>1.9787362021735897</v>
      </c>
      <c r="S21" s="4">
        <f t="shared" si="10"/>
        <v>-0.73673246914924795</v>
      </c>
      <c r="T21" s="4">
        <f t="shared" si="11"/>
        <v>0.73171882121390297</v>
      </c>
      <c r="U21" s="4">
        <f t="shared" si="12"/>
        <v>0.73806034825469957</v>
      </c>
      <c r="V21" s="4">
        <f t="shared" si="13"/>
        <v>-1.060594790499886</v>
      </c>
      <c r="W21" s="4">
        <f t="shared" si="14"/>
        <v>-1.3101287485949213</v>
      </c>
      <c r="X21" s="4">
        <f t="shared" si="15"/>
        <v>-0.60190685802755917</v>
      </c>
      <c r="Y21" s="4">
        <f t="shared" si="16"/>
        <v>0.22310765570587501</v>
      </c>
      <c r="Z21" s="4">
        <f t="shared" si="17"/>
        <v>8.7869848963595487</v>
      </c>
      <c r="AA21" s="11">
        <f t="shared" si="18"/>
        <v>0.10217651407349863</v>
      </c>
      <c r="AB21" s="4">
        <f t="shared" si="19"/>
        <v>8.5986869515609534</v>
      </c>
      <c r="AC21" s="4">
        <f t="shared" si="20"/>
        <v>7.5477399536008809</v>
      </c>
      <c r="AD21" s="11">
        <f t="shared" si="21"/>
        <v>0.46745574100904957</v>
      </c>
      <c r="AE21">
        <f t="shared" si="22"/>
        <v>17</v>
      </c>
      <c r="AF21">
        <f t="shared" si="23"/>
        <v>16</v>
      </c>
      <c r="AJ21">
        <v>15</v>
      </c>
      <c r="AK21" t="str">
        <f t="shared" si="24"/>
        <v>S003</v>
      </c>
    </row>
    <row r="22" spans="1:37" x14ac:dyDescent="0.35">
      <c r="A22" s="14" t="s">
        <v>35</v>
      </c>
      <c r="B22">
        <v>50</v>
      </c>
      <c r="C22">
        <v>5</v>
      </c>
      <c r="D22">
        <v>31397.23</v>
      </c>
      <c r="E22">
        <v>114</v>
      </c>
      <c r="F22" s="4">
        <v>1.8966666666666667</v>
      </c>
      <c r="G22" s="4">
        <v>4.6066666666666665</v>
      </c>
      <c r="H22" s="7">
        <v>0.81967213114754101</v>
      </c>
      <c r="I22" s="7">
        <v>0.98270198028788813</v>
      </c>
      <c r="J22" s="7">
        <v>4.3859649122807015E-2</v>
      </c>
      <c r="K22" s="7">
        <v>0.1302236955298286</v>
      </c>
      <c r="L22" s="7">
        <v>0.1</v>
      </c>
      <c r="M22" s="15">
        <v>275.41429824561402</v>
      </c>
      <c r="N22" s="4">
        <f t="shared" si="5"/>
        <v>-0.77008376089912223</v>
      </c>
      <c r="O22" s="4">
        <f t="shared" si="6"/>
        <v>-0.17474081133220773</v>
      </c>
      <c r="P22" s="4">
        <f t="shared" si="7"/>
        <v>0.55753969375775048</v>
      </c>
      <c r="Q22" s="4">
        <f t="shared" si="8"/>
        <v>-0.32390715736531156</v>
      </c>
      <c r="R22" s="4">
        <f t="shared" si="9"/>
        <v>0.23908985670988456</v>
      </c>
      <c r="S22" s="4">
        <f t="shared" si="10"/>
        <v>2.3053931759333373</v>
      </c>
      <c r="T22" s="4">
        <f t="shared" si="11"/>
        <v>-1.6204971542990469</v>
      </c>
      <c r="U22" s="4">
        <f t="shared" si="12"/>
        <v>-0.27356101184136272</v>
      </c>
      <c r="V22" s="4">
        <f t="shared" si="13"/>
        <v>1.3481104432667543</v>
      </c>
      <c r="W22" s="4">
        <f t="shared" si="14"/>
        <v>-0.98807511850795193</v>
      </c>
      <c r="X22" s="4">
        <f t="shared" si="15"/>
        <v>8.6099350979352354E-2</v>
      </c>
      <c r="Y22" s="4">
        <f t="shared" si="16"/>
        <v>1.1442352831132765</v>
      </c>
      <c r="Z22" s="4">
        <f t="shared" si="17"/>
        <v>8.3309976263279761</v>
      </c>
      <c r="AA22" s="11">
        <f t="shared" si="18"/>
        <v>0.10716967681766838</v>
      </c>
      <c r="AB22" s="4">
        <f t="shared" si="19"/>
        <v>8.2027160364321183</v>
      </c>
      <c r="AC22" s="4">
        <f t="shared" si="20"/>
        <v>7.9276832139722364</v>
      </c>
      <c r="AD22" s="11">
        <f t="shared" si="21"/>
        <v>0.4914747050525427</v>
      </c>
      <c r="AE22">
        <f t="shared" si="22"/>
        <v>13</v>
      </c>
      <c r="AF22">
        <f t="shared" si="23"/>
        <v>12</v>
      </c>
      <c r="AJ22">
        <v>16</v>
      </c>
      <c r="AK22" t="str">
        <f t="shared" si="24"/>
        <v>S014</v>
      </c>
    </row>
    <row r="23" spans="1:37" x14ac:dyDescent="0.35">
      <c r="A23" s="14" t="s">
        <v>36</v>
      </c>
      <c r="B23">
        <v>52</v>
      </c>
      <c r="C23">
        <v>5</v>
      </c>
      <c r="D23">
        <v>32449.3</v>
      </c>
      <c r="E23">
        <v>134</v>
      </c>
      <c r="F23" s="4">
        <v>1.6133333333333333</v>
      </c>
      <c r="G23" s="4">
        <v>3.9666666666666668</v>
      </c>
      <c r="H23" s="7">
        <v>0.89655172413793105</v>
      </c>
      <c r="I23" s="7">
        <v>1.2131323191403136</v>
      </c>
      <c r="J23" s="7">
        <v>1.4925373134328358E-2</v>
      </c>
      <c r="K23" s="7">
        <v>0.23621907098150038</v>
      </c>
      <c r="L23" s="7">
        <v>9.6153846153846159E-2</v>
      </c>
      <c r="M23" s="15">
        <v>242.15895522388058</v>
      </c>
      <c r="N23" s="4">
        <f t="shared" si="5"/>
        <v>-0.54469339185547683</v>
      </c>
      <c r="O23" s="4">
        <f t="shared" si="6"/>
        <v>-0.17474081133220773</v>
      </c>
      <c r="P23" s="4">
        <f t="shared" si="7"/>
        <v>0.79470325484869153</v>
      </c>
      <c r="Q23" s="4">
        <f t="shared" si="8"/>
        <v>0.5066240153662569</v>
      </c>
      <c r="R23" s="4">
        <f t="shared" si="9"/>
        <v>-0.89837121532407682</v>
      </c>
      <c r="S23" s="4">
        <f t="shared" si="10"/>
        <v>-0.67464827231082647</v>
      </c>
      <c r="T23" s="4">
        <f t="shared" si="11"/>
        <v>0.21801648173406324</v>
      </c>
      <c r="U23" s="4">
        <f t="shared" si="12"/>
        <v>0.75978496698318632</v>
      </c>
      <c r="V23" s="4">
        <f t="shared" si="13"/>
        <v>-0.66121533074732608</v>
      </c>
      <c r="W23" s="4">
        <f t="shared" si="14"/>
        <v>0.87275524087574985</v>
      </c>
      <c r="X23" s="4">
        <f t="shared" si="15"/>
        <v>-6.5168694638857057E-3</v>
      </c>
      <c r="Y23" s="4">
        <f t="shared" si="16"/>
        <v>3.5345087575125542E-2</v>
      </c>
      <c r="Z23" s="4">
        <f t="shared" si="17"/>
        <v>7.8326484844761497</v>
      </c>
      <c r="AA23" s="11">
        <f t="shared" si="18"/>
        <v>0.11321632483819019</v>
      </c>
      <c r="AB23" s="4">
        <f t="shared" si="19"/>
        <v>7.4588358892713842</v>
      </c>
      <c r="AC23" s="4">
        <f t="shared" si="20"/>
        <v>7.7496711446006659</v>
      </c>
      <c r="AD23" s="11">
        <f t="shared" si="21"/>
        <v>0.50956159781764054</v>
      </c>
      <c r="AE23">
        <f t="shared" si="22"/>
        <v>10</v>
      </c>
      <c r="AF23">
        <f t="shared" si="23"/>
        <v>11</v>
      </c>
      <c r="AJ23">
        <v>17</v>
      </c>
      <c r="AK23" t="str">
        <f t="shared" si="24"/>
        <v>S015</v>
      </c>
    </row>
    <row r="24" spans="1:37" x14ac:dyDescent="0.35">
      <c r="A24" s="14" t="s">
        <v>37</v>
      </c>
      <c r="B24">
        <v>56</v>
      </c>
      <c r="C24">
        <v>2</v>
      </c>
      <c r="D24">
        <v>30593.38</v>
      </c>
      <c r="E24">
        <v>141</v>
      </c>
      <c r="F24" s="4">
        <v>1.6566666666666665</v>
      </c>
      <c r="G24" s="4">
        <v>3.8333333333333335</v>
      </c>
      <c r="H24" s="7">
        <v>0.94915254237288138</v>
      </c>
      <c r="I24" s="7">
        <v>1.1151426124040897</v>
      </c>
      <c r="J24" s="7">
        <v>2.8368794326241134E-2</v>
      </c>
      <c r="K24" s="7">
        <v>0.21991058294310731</v>
      </c>
      <c r="L24" s="7">
        <v>3.5714285714285712E-2</v>
      </c>
      <c r="M24" s="15">
        <v>216.97432624113475</v>
      </c>
      <c r="N24" s="4">
        <f t="shared" si="5"/>
        <v>-9.3912653768185875E-2</v>
      </c>
      <c r="O24" s="4">
        <f t="shared" si="6"/>
        <v>-1.4852968963237647</v>
      </c>
      <c r="P24" s="4">
        <f t="shared" si="7"/>
        <v>0.37633128691889683</v>
      </c>
      <c r="Q24" s="4">
        <f t="shared" si="8"/>
        <v>0.79730992582230575</v>
      </c>
      <c r="R24" s="4">
        <f t="shared" si="9"/>
        <v>-0.7244065807777067</v>
      </c>
      <c r="S24" s="4">
        <f t="shared" si="10"/>
        <v>-1.2954902406950273</v>
      </c>
      <c r="T24" s="4">
        <f t="shared" si="11"/>
        <v>1.4759227456699777</v>
      </c>
      <c r="U24" s="4">
        <f t="shared" si="12"/>
        <v>0.32035815397605899</v>
      </c>
      <c r="V24" s="4">
        <f t="shared" si="13"/>
        <v>0.27235607441219567</v>
      </c>
      <c r="W24" s="4">
        <f t="shared" si="14"/>
        <v>0.58644718707462384</v>
      </c>
      <c r="X24" s="4">
        <f t="shared" si="15"/>
        <v>-1.4619146192861983</v>
      </c>
      <c r="Y24" s="4">
        <f t="shared" si="16"/>
        <v>-0.80442938532631547</v>
      </c>
      <c r="Z24" s="4">
        <f t="shared" si="17"/>
        <v>9.3412493844910838</v>
      </c>
      <c r="AA24" s="11">
        <f t="shared" si="18"/>
        <v>9.6700114543191842E-2</v>
      </c>
      <c r="AB24" s="4">
        <f t="shared" si="19"/>
        <v>9.0744333531159995</v>
      </c>
      <c r="AC24" s="4">
        <f t="shared" si="20"/>
        <v>7.1854351185988223</v>
      </c>
      <c r="AD24" s="11">
        <f t="shared" si="21"/>
        <v>0.44191225353995878</v>
      </c>
      <c r="AE24">
        <f t="shared" si="22"/>
        <v>20</v>
      </c>
      <c r="AF24">
        <f t="shared" si="23"/>
        <v>22</v>
      </c>
      <c r="AJ24">
        <v>18</v>
      </c>
      <c r="AK24" t="str">
        <f t="shared" si="24"/>
        <v>S029</v>
      </c>
    </row>
    <row r="25" spans="1:37" x14ac:dyDescent="0.35">
      <c r="A25" s="14" t="s">
        <v>38</v>
      </c>
      <c r="B25">
        <v>73</v>
      </c>
      <c r="C25">
        <v>7</v>
      </c>
      <c r="D25">
        <v>33879.42</v>
      </c>
      <c r="E25">
        <v>123</v>
      </c>
      <c r="F25" s="4">
        <v>2.0233333333333334</v>
      </c>
      <c r="G25" s="4">
        <v>4.22</v>
      </c>
      <c r="H25" s="7">
        <v>0.94805194805194803</v>
      </c>
      <c r="I25" s="7">
        <v>1.3082074432408575</v>
      </c>
      <c r="J25" s="7">
        <v>4.878048780487805E-2</v>
      </c>
      <c r="K25" s="7">
        <v>0.21630520150581087</v>
      </c>
      <c r="L25" s="7">
        <v>9.5890410958904104E-2</v>
      </c>
      <c r="M25" s="15">
        <v>275.44243902439024</v>
      </c>
      <c r="N25" s="4">
        <f t="shared" si="5"/>
        <v>1.8219054831028005</v>
      </c>
      <c r="O25" s="4">
        <f t="shared" si="6"/>
        <v>0.69896324532883014</v>
      </c>
      <c r="P25" s="4">
        <f t="shared" si="7"/>
        <v>1.1170889820221463</v>
      </c>
      <c r="Q25" s="4">
        <f t="shared" si="8"/>
        <v>4.9831870363894221E-2</v>
      </c>
      <c r="R25" s="4">
        <f t="shared" si="9"/>
        <v>0.74760186538389084</v>
      </c>
      <c r="S25" s="4">
        <f t="shared" si="10"/>
        <v>0.50495146761915388</v>
      </c>
      <c r="T25" s="4">
        <f t="shared" si="11"/>
        <v>1.4496029176366856</v>
      </c>
      <c r="U25" s="4">
        <f t="shared" si="12"/>
        <v>1.1861415729093763</v>
      </c>
      <c r="V25" s="4">
        <f t="shared" si="13"/>
        <v>1.6898355307577266</v>
      </c>
      <c r="W25" s="4">
        <f t="shared" si="14"/>
        <v>0.52315194228596229</v>
      </c>
      <c r="X25" s="4">
        <f t="shared" si="15"/>
        <v>-1.2860446206573501E-2</v>
      </c>
      <c r="Y25" s="4">
        <f t="shared" si="16"/>
        <v>1.145173629581673</v>
      </c>
      <c r="Z25" s="4">
        <f t="shared" si="17"/>
        <v>7.2702190822723338</v>
      </c>
      <c r="AA25" s="11">
        <f t="shared" si="18"/>
        <v>0.12091578107568572</v>
      </c>
      <c r="AB25" s="4">
        <f t="shared" si="19"/>
        <v>6.9263690935068505</v>
      </c>
      <c r="AC25" s="4">
        <f t="shared" si="20"/>
        <v>8.8731453518372145</v>
      </c>
      <c r="AD25" s="11">
        <f t="shared" si="21"/>
        <v>0.56160873693507884</v>
      </c>
      <c r="AE25">
        <f t="shared" si="22"/>
        <v>5</v>
      </c>
      <c r="AF25">
        <f t="shared" si="23"/>
        <v>6</v>
      </c>
      <c r="AJ25">
        <v>19</v>
      </c>
      <c r="AK25" t="str">
        <f t="shared" si="24"/>
        <v>S006</v>
      </c>
    </row>
    <row r="26" spans="1:37" x14ac:dyDescent="0.35">
      <c r="A26" s="14" t="s">
        <v>39</v>
      </c>
      <c r="B26">
        <v>59</v>
      </c>
      <c r="C26">
        <v>9</v>
      </c>
      <c r="D26">
        <v>21959.06</v>
      </c>
      <c r="E26">
        <v>81</v>
      </c>
      <c r="F26" s="4">
        <v>2.0066666666666664</v>
      </c>
      <c r="G26" s="4">
        <v>4.3466666666666667</v>
      </c>
      <c r="H26" s="7">
        <v>0.90769230769230769</v>
      </c>
      <c r="I26" s="7">
        <v>0.66355463545690996</v>
      </c>
      <c r="J26" s="7">
        <v>3.7037037037037035E-2</v>
      </c>
      <c r="K26" s="7">
        <v>0.27136930770260659</v>
      </c>
      <c r="L26" s="7">
        <v>0.15254237288135594</v>
      </c>
      <c r="M26" s="15">
        <v>271.09950617283954</v>
      </c>
      <c r="N26" s="4">
        <f t="shared" si="5"/>
        <v>0.24417289979728232</v>
      </c>
      <c r="O26" s="4">
        <f t="shared" si="6"/>
        <v>1.572667301989868</v>
      </c>
      <c r="P26" s="4">
        <f t="shared" si="7"/>
        <v>-1.5700658908342329</v>
      </c>
      <c r="Q26" s="4">
        <f t="shared" si="8"/>
        <v>-1.6942835923723993</v>
      </c>
      <c r="R26" s="4">
        <f t="shared" si="9"/>
        <v>0.68069239055836217</v>
      </c>
      <c r="S26" s="4">
        <f t="shared" si="10"/>
        <v>1.094751337584146</v>
      </c>
      <c r="T26" s="4">
        <f t="shared" si="11"/>
        <v>0.48443457763433589</v>
      </c>
      <c r="U26" s="4">
        <f t="shared" si="12"/>
        <v>-1.7047511367008772</v>
      </c>
      <c r="V26" s="4">
        <f t="shared" si="13"/>
        <v>0.87431768911260455</v>
      </c>
      <c r="W26" s="4">
        <f t="shared" si="14"/>
        <v>1.4898446879524392</v>
      </c>
      <c r="X26" s="4">
        <f t="shared" si="15"/>
        <v>1.3513311082208757</v>
      </c>
      <c r="Y26" s="4">
        <f t="shared" si="16"/>
        <v>1.0003597373954516</v>
      </c>
      <c r="Z26" s="4">
        <f t="shared" si="17"/>
        <v>9.5733342571671045</v>
      </c>
      <c r="AA26" s="11">
        <f t="shared" si="18"/>
        <v>9.4577545330334453E-2</v>
      </c>
      <c r="AB26" s="4">
        <f t="shared" si="19"/>
        <v>9.2065723565752418</v>
      </c>
      <c r="AC26" s="4">
        <f t="shared" si="20"/>
        <v>7.6713277562143727</v>
      </c>
      <c r="AD26" s="11">
        <f t="shared" si="21"/>
        <v>0.45451908738346242</v>
      </c>
      <c r="AE26">
        <f t="shared" si="22"/>
        <v>24</v>
      </c>
      <c r="AF26">
        <f t="shared" si="23"/>
        <v>19</v>
      </c>
      <c r="AJ26">
        <v>20</v>
      </c>
      <c r="AK26" t="str">
        <f t="shared" si="24"/>
        <v>S018</v>
      </c>
    </row>
    <row r="27" spans="1:37" x14ac:dyDescent="0.35">
      <c r="A27" s="14" t="s">
        <v>40</v>
      </c>
      <c r="B27">
        <v>51</v>
      </c>
      <c r="C27">
        <v>6</v>
      </c>
      <c r="D27">
        <v>31748.61</v>
      </c>
      <c r="E27">
        <v>113</v>
      </c>
      <c r="F27" s="4">
        <v>1.88</v>
      </c>
      <c r="G27" s="4">
        <v>4.1733333333333329</v>
      </c>
      <c r="H27" s="7">
        <v>0.85</v>
      </c>
      <c r="I27" s="7">
        <v>1.0393462994869169</v>
      </c>
      <c r="J27" s="7">
        <v>8.8495575221238937E-3</v>
      </c>
      <c r="K27" s="7">
        <v>0.17186496763165376</v>
      </c>
      <c r="L27" s="7">
        <v>0.11764705882352941</v>
      </c>
      <c r="M27" s="15">
        <v>280.9611504424779</v>
      </c>
      <c r="N27" s="4">
        <f t="shared" si="5"/>
        <v>-0.65738857637729953</v>
      </c>
      <c r="O27" s="4">
        <f t="shared" si="6"/>
        <v>0.26211121699831125</v>
      </c>
      <c r="P27" s="4">
        <f t="shared" si="7"/>
        <v>0.63674975781825516</v>
      </c>
      <c r="Q27" s="4">
        <f t="shared" si="8"/>
        <v>-0.36543371600189001</v>
      </c>
      <c r="R27" s="4">
        <f t="shared" si="9"/>
        <v>0.1721803818843568</v>
      </c>
      <c r="S27" s="4">
        <f t="shared" si="10"/>
        <v>0.28765677868468259</v>
      </c>
      <c r="T27" s="4">
        <f t="shared" si="11"/>
        <v>-0.89523056184922178</v>
      </c>
      <c r="U27" s="4">
        <f t="shared" si="12"/>
        <v>-1.9544202426969515E-2</v>
      </c>
      <c r="V27" s="4">
        <f t="shared" si="13"/>
        <v>-1.0831471915141477</v>
      </c>
      <c r="W27" s="4">
        <f t="shared" si="14"/>
        <v>-0.25703055170263955</v>
      </c>
      <c r="X27" s="4">
        <f t="shared" si="15"/>
        <v>0.51104436242479734</v>
      </c>
      <c r="Y27" s="4">
        <f t="shared" si="16"/>
        <v>1.3291935321736406</v>
      </c>
      <c r="Z27" s="4">
        <f t="shared" si="17"/>
        <v>7.5490866816199809</v>
      </c>
      <c r="AA27" s="11">
        <f t="shared" si="18"/>
        <v>0.11697155933041824</v>
      </c>
      <c r="AB27" s="4">
        <f t="shared" si="19"/>
        <v>7.2549490055558437</v>
      </c>
      <c r="AC27" s="4">
        <f t="shared" si="20"/>
        <v>8.0133606465673228</v>
      </c>
      <c r="AD27" s="11">
        <f t="shared" si="21"/>
        <v>0.52483613635992821</v>
      </c>
      <c r="AE27">
        <f t="shared" si="22"/>
        <v>9</v>
      </c>
      <c r="AF27">
        <f t="shared" si="23"/>
        <v>9</v>
      </c>
      <c r="AJ27">
        <v>21</v>
      </c>
      <c r="AK27" t="str">
        <f t="shared" si="24"/>
        <v>S028</v>
      </c>
    </row>
    <row r="28" spans="1:37" x14ac:dyDescent="0.35">
      <c r="A28" s="14" t="s">
        <v>41</v>
      </c>
      <c r="B28">
        <v>53</v>
      </c>
      <c r="C28">
        <v>4</v>
      </c>
      <c r="D28">
        <v>27103.4</v>
      </c>
      <c r="E28">
        <v>105</v>
      </c>
      <c r="F28" s="4">
        <v>1.9433333333333334</v>
      </c>
      <c r="G28" s="4">
        <v>4.333333333333333</v>
      </c>
      <c r="H28" s="7">
        <v>0.828125</v>
      </c>
      <c r="I28" s="7">
        <v>0.90598947713248523</v>
      </c>
      <c r="J28" s="7">
        <v>4.7619047619047616E-2</v>
      </c>
      <c r="K28" s="7">
        <v>0.21791808186426795</v>
      </c>
      <c r="L28" s="7">
        <v>7.5471698113207544E-2</v>
      </c>
      <c r="M28" s="15">
        <v>258.12761904761908</v>
      </c>
      <c r="N28" s="4">
        <f t="shared" si="5"/>
        <v>-0.43199820733365407</v>
      </c>
      <c r="O28" s="4">
        <f t="shared" si="6"/>
        <v>-0.61159283966272671</v>
      </c>
      <c r="P28" s="4">
        <f t="shared" si="7"/>
        <v>-0.41039971475985337</v>
      </c>
      <c r="Q28" s="4">
        <f t="shared" si="8"/>
        <v>-0.69764618509451737</v>
      </c>
      <c r="R28" s="4">
        <f t="shared" si="9"/>
        <v>0.42643638622136038</v>
      </c>
      <c r="S28" s="4">
        <f t="shared" si="10"/>
        <v>1.0326671407457246</v>
      </c>
      <c r="T28" s="4">
        <f t="shared" si="11"/>
        <v>-1.4183535939034033</v>
      </c>
      <c r="U28" s="4">
        <f t="shared" si="12"/>
        <v>-0.61757194831778028</v>
      </c>
      <c r="V28" s="4">
        <f t="shared" si="13"/>
        <v>1.6091799200455714</v>
      </c>
      <c r="W28" s="4">
        <f t="shared" si="14"/>
        <v>0.55146729778408055</v>
      </c>
      <c r="X28" s="4">
        <f t="shared" si="15"/>
        <v>-0.50454748882846789</v>
      </c>
      <c r="Y28" s="4">
        <f t="shared" si="16"/>
        <v>0.56781575667680817</v>
      </c>
      <c r="Z28" s="4">
        <f t="shared" si="17"/>
        <v>9.6908262031487116</v>
      </c>
      <c r="AA28" s="11">
        <f t="shared" si="18"/>
        <v>9.3538140177180637E-2</v>
      </c>
      <c r="AB28" s="4">
        <f t="shared" si="19"/>
        <v>9.4387015534124092</v>
      </c>
      <c r="AC28" s="4">
        <f t="shared" si="20"/>
        <v>5.7999400672657071</v>
      </c>
      <c r="AD28" s="11">
        <f t="shared" si="21"/>
        <v>0.38060741971879319</v>
      </c>
      <c r="AE28">
        <f t="shared" si="22"/>
        <v>25</v>
      </c>
      <c r="AF28">
        <f t="shared" si="23"/>
        <v>27</v>
      </c>
      <c r="AJ28">
        <v>22</v>
      </c>
      <c r="AK28" t="str">
        <f t="shared" si="24"/>
        <v>S023</v>
      </c>
    </row>
    <row r="29" spans="1:37" x14ac:dyDescent="0.35">
      <c r="A29" s="14" t="s">
        <v>42</v>
      </c>
      <c r="B29">
        <v>46</v>
      </c>
      <c r="C29">
        <v>6</v>
      </c>
      <c r="D29">
        <v>26906.46</v>
      </c>
      <c r="E29">
        <v>113</v>
      </c>
      <c r="F29" s="4">
        <v>1.76</v>
      </c>
      <c r="G29" s="4">
        <v>3.686666666666667</v>
      </c>
      <c r="H29" s="7">
        <v>0.90196078431372551</v>
      </c>
      <c r="I29" s="7">
        <v>0.80553439913777614</v>
      </c>
      <c r="J29" s="7">
        <v>2.6548672566371681E-2</v>
      </c>
      <c r="K29" s="7">
        <v>0.21670382502937957</v>
      </c>
      <c r="L29" s="7">
        <v>0.13043478260869565</v>
      </c>
      <c r="M29" s="15">
        <v>238.11026548672567</v>
      </c>
      <c r="N29" s="4">
        <f t="shared" si="5"/>
        <v>-1.2208644989864132</v>
      </c>
      <c r="O29" s="4">
        <f t="shared" si="6"/>
        <v>0.26211121699831125</v>
      </c>
      <c r="P29" s="4">
        <f t="shared" si="7"/>
        <v>-0.45479504180201835</v>
      </c>
      <c r="Q29" s="4">
        <f t="shared" si="8"/>
        <v>-0.36543371600189001</v>
      </c>
      <c r="R29" s="4">
        <f t="shared" si="9"/>
        <v>-0.30956783685943795</v>
      </c>
      <c r="S29" s="4">
        <f t="shared" si="10"/>
        <v>-1.9784164059176477</v>
      </c>
      <c r="T29" s="4">
        <f t="shared" si="11"/>
        <v>0.3473698056072117</v>
      </c>
      <c r="U29" s="4">
        <f t="shared" si="12"/>
        <v>-1.0680545167820781</v>
      </c>
      <c r="V29" s="4">
        <f t="shared" si="13"/>
        <v>0.14595866376311542</v>
      </c>
      <c r="W29" s="4">
        <f t="shared" si="14"/>
        <v>0.53015008490737647</v>
      </c>
      <c r="X29" s="4">
        <f t="shared" si="15"/>
        <v>0.81897553013888802</v>
      </c>
      <c r="Y29" s="4">
        <f t="shared" si="16"/>
        <v>-9.9657349518154553E-2</v>
      </c>
      <c r="Z29" s="4">
        <f t="shared" si="17"/>
        <v>9.50041871572604</v>
      </c>
      <c r="AA29" s="11">
        <f t="shared" si="18"/>
        <v>9.5234297514473557E-2</v>
      </c>
      <c r="AB29" s="4">
        <f t="shared" si="19"/>
        <v>9.2310240103944086</v>
      </c>
      <c r="AC29" s="4">
        <f t="shared" si="20"/>
        <v>6.5308004013432805</v>
      </c>
      <c r="AD29" s="11">
        <f t="shared" si="21"/>
        <v>0.41434292317581284</v>
      </c>
      <c r="AE29">
        <f t="shared" si="22"/>
        <v>22</v>
      </c>
      <c r="AF29">
        <f t="shared" si="23"/>
        <v>24</v>
      </c>
      <c r="AJ29">
        <v>23</v>
      </c>
      <c r="AK29" t="str">
        <f t="shared" si="24"/>
        <v>S012</v>
      </c>
    </row>
    <row r="30" spans="1:37" x14ac:dyDescent="0.35">
      <c r="A30" s="14" t="s">
        <v>43</v>
      </c>
      <c r="B30">
        <v>63</v>
      </c>
      <c r="C30">
        <v>4</v>
      </c>
      <c r="D30">
        <v>31997.75</v>
      </c>
      <c r="E30">
        <v>144</v>
      </c>
      <c r="F30" s="4">
        <v>1.6066666666666667</v>
      </c>
      <c r="G30" s="4">
        <v>4.0233333333333334</v>
      </c>
      <c r="H30" s="7">
        <v>0.92647058823529416</v>
      </c>
      <c r="I30" s="7">
        <v>1.0593762549939032</v>
      </c>
      <c r="J30" s="7">
        <v>4.1666666666666664E-2</v>
      </c>
      <c r="K30" s="7">
        <v>0.18506899078841482</v>
      </c>
      <c r="L30" s="7">
        <v>6.3492063492063489E-2</v>
      </c>
      <c r="M30" s="15">
        <v>222.20659722222223</v>
      </c>
      <c r="N30" s="4">
        <f t="shared" si="5"/>
        <v>0.69495363788457321</v>
      </c>
      <c r="O30" s="4">
        <f t="shared" si="6"/>
        <v>-0.61159283966272671</v>
      </c>
      <c r="P30" s="4">
        <f t="shared" si="7"/>
        <v>0.69291230366615209</v>
      </c>
      <c r="Q30" s="4">
        <f t="shared" si="8"/>
        <v>0.92188960173204104</v>
      </c>
      <c r="R30" s="4">
        <f t="shared" si="9"/>
        <v>-0.92513500525428738</v>
      </c>
      <c r="S30" s="4">
        <f t="shared" si="10"/>
        <v>-0.41079043574754109</v>
      </c>
      <c r="T30" s="4">
        <f t="shared" si="11"/>
        <v>0.93350205440741629</v>
      </c>
      <c r="U30" s="4">
        <f t="shared" si="12"/>
        <v>7.0278492285268182E-2</v>
      </c>
      <c r="V30" s="4">
        <f t="shared" si="13"/>
        <v>1.1958199151457776</v>
      </c>
      <c r="W30" s="4">
        <f t="shared" si="14"/>
        <v>-2.5223767195241831E-2</v>
      </c>
      <c r="X30" s="4">
        <f t="shared" si="15"/>
        <v>-0.79301969386281224</v>
      </c>
      <c r="Y30" s="4">
        <f t="shared" si="16"/>
        <v>-0.62996075971223331</v>
      </c>
      <c r="Z30" s="4">
        <f t="shared" si="17"/>
        <v>8.1334762558180564</v>
      </c>
      <c r="AA30" s="11">
        <f t="shared" si="18"/>
        <v>0.10948733778806251</v>
      </c>
      <c r="AB30" s="4">
        <f t="shared" si="19"/>
        <v>7.923271492079965</v>
      </c>
      <c r="AC30" s="4">
        <f t="shared" si="20"/>
        <v>7.6255413724173504</v>
      </c>
      <c r="AD30" s="11">
        <f t="shared" si="21"/>
        <v>0.49042595334263678</v>
      </c>
      <c r="AE30">
        <f t="shared" si="22"/>
        <v>11</v>
      </c>
      <c r="AF30">
        <f t="shared" si="23"/>
        <v>13</v>
      </c>
      <c r="AJ30">
        <v>24</v>
      </c>
      <c r="AK30" t="str">
        <f t="shared" si="24"/>
        <v>S020</v>
      </c>
    </row>
    <row r="31" spans="1:37" x14ac:dyDescent="0.35">
      <c r="A31" s="14" t="s">
        <v>44</v>
      </c>
      <c r="B31">
        <v>55</v>
      </c>
      <c r="C31">
        <v>5</v>
      </c>
      <c r="D31">
        <v>36967.800000000003</v>
      </c>
      <c r="E31">
        <v>149</v>
      </c>
      <c r="F31" s="4">
        <v>1.7300000000000002</v>
      </c>
      <c r="G31" s="4">
        <v>4.2966666666666669</v>
      </c>
      <c r="H31" s="7">
        <v>0.90163934426229508</v>
      </c>
      <c r="I31" s="7">
        <v>1.5781526617382571</v>
      </c>
      <c r="J31" s="7">
        <v>2.0134228187919462E-2</v>
      </c>
      <c r="K31" s="7">
        <v>2.8054810402566556E-2</v>
      </c>
      <c r="L31" s="7">
        <v>9.0909090909090912E-2</v>
      </c>
      <c r="M31" s="15">
        <v>248.10604026845638</v>
      </c>
      <c r="N31" s="4">
        <f t="shared" si="5"/>
        <v>-0.20660783829000862</v>
      </c>
      <c r="O31" s="4">
        <f t="shared" si="6"/>
        <v>-0.17474081133220773</v>
      </c>
      <c r="P31" s="4">
        <f t="shared" si="7"/>
        <v>1.8132890436169471</v>
      </c>
      <c r="Q31" s="4">
        <f t="shared" si="8"/>
        <v>1.1295223949149331</v>
      </c>
      <c r="R31" s="4">
        <f t="shared" si="9"/>
        <v>-0.43000489154538601</v>
      </c>
      <c r="S31" s="4">
        <f t="shared" si="10"/>
        <v>0.86193559944007148</v>
      </c>
      <c r="T31" s="4">
        <f t="shared" si="11"/>
        <v>0.3396828252950776</v>
      </c>
      <c r="U31" s="4">
        <f t="shared" si="12"/>
        <v>2.3966887926305089</v>
      </c>
      <c r="V31" s="4">
        <f t="shared" si="13"/>
        <v>-0.29948909586757066</v>
      </c>
      <c r="W31" s="4">
        <f t="shared" si="14"/>
        <v>-2.7817284964883831</v>
      </c>
      <c r="X31" s="4">
        <f t="shared" si="15"/>
        <v>-0.13281171552284676</v>
      </c>
      <c r="Y31" s="4">
        <f t="shared" si="16"/>
        <v>0.23364899000824274</v>
      </c>
      <c r="Z31" s="4">
        <f t="shared" si="17"/>
        <v>5.8667998368812402</v>
      </c>
      <c r="AA31" s="11">
        <f t="shared" si="18"/>
        <v>0.14562824368770003</v>
      </c>
      <c r="AB31" s="4">
        <f t="shared" si="19"/>
        <v>5.9252312401167737</v>
      </c>
      <c r="AC31" s="4">
        <f t="shared" si="20"/>
        <v>10.403571481118499</v>
      </c>
      <c r="AD31" s="11">
        <f t="shared" si="21"/>
        <v>0.6371300859424841</v>
      </c>
      <c r="AE31">
        <f t="shared" si="22"/>
        <v>2</v>
      </c>
      <c r="AF31">
        <f t="shared" si="23"/>
        <v>2</v>
      </c>
      <c r="AJ31">
        <v>25</v>
      </c>
      <c r="AK31" t="str">
        <f t="shared" si="24"/>
        <v>S022</v>
      </c>
    </row>
    <row r="32" spans="1:37" x14ac:dyDescent="0.35">
      <c r="A32" s="14" t="s">
        <v>45</v>
      </c>
      <c r="B32">
        <v>65</v>
      </c>
      <c r="C32">
        <v>5</v>
      </c>
      <c r="D32">
        <v>35965.919999999998</v>
      </c>
      <c r="E32">
        <v>170</v>
      </c>
      <c r="F32" s="4">
        <v>1.3866666666666667</v>
      </c>
      <c r="G32" s="4">
        <v>4.003333333333333</v>
      </c>
      <c r="H32" s="7">
        <v>0.91549295774647887</v>
      </c>
      <c r="I32" s="7">
        <v>1.4455389594234549</v>
      </c>
      <c r="J32" s="7">
        <v>0</v>
      </c>
      <c r="K32" s="7">
        <v>0.26617891381619047</v>
      </c>
      <c r="L32" s="7">
        <v>7.6923076923076927E-2</v>
      </c>
      <c r="M32" s="15">
        <v>211.56423529411762</v>
      </c>
      <c r="N32" s="4">
        <f t="shared" si="5"/>
        <v>0.92034400692821872</v>
      </c>
      <c r="O32" s="4">
        <f t="shared" si="6"/>
        <v>-0.17474081133220773</v>
      </c>
      <c r="P32" s="4">
        <f t="shared" si="7"/>
        <v>1.5874395957800225</v>
      </c>
      <c r="Q32" s="4">
        <f t="shared" si="8"/>
        <v>2.0015801262830801</v>
      </c>
      <c r="R32" s="4">
        <f t="shared" si="9"/>
        <v>-1.8083400729512451</v>
      </c>
      <c r="S32" s="4">
        <f t="shared" si="10"/>
        <v>-0.50391673100517342</v>
      </c>
      <c r="T32" s="4">
        <f t="shared" si="11"/>
        <v>0.67098085001521135</v>
      </c>
      <c r="U32" s="4">
        <f t="shared" si="12"/>
        <v>1.8019935076845517</v>
      </c>
      <c r="V32" s="4">
        <f t="shared" si="13"/>
        <v>-1.6977001191527794</v>
      </c>
      <c r="W32" s="4">
        <f t="shared" si="14"/>
        <v>1.3987233302531459</v>
      </c>
      <c r="X32" s="4">
        <f t="shared" si="15"/>
        <v>-0.469597971680076</v>
      </c>
      <c r="Y32" s="4">
        <f t="shared" si="16"/>
        <v>-0.98482736841722296</v>
      </c>
      <c r="Z32" s="4">
        <f t="shared" si="17"/>
        <v>7.3997261945936543</v>
      </c>
      <c r="AA32" s="11">
        <f t="shared" si="18"/>
        <v>0.11905149963621833</v>
      </c>
      <c r="AB32" s="4">
        <f t="shared" si="19"/>
        <v>6.9350319426214959</v>
      </c>
      <c r="AC32" s="4">
        <f t="shared" si="20"/>
        <v>9.8643790584348157</v>
      </c>
      <c r="AD32" s="11">
        <f t="shared" si="21"/>
        <v>0.5871860065697877</v>
      </c>
      <c r="AE32">
        <f t="shared" si="22"/>
        <v>8</v>
      </c>
      <c r="AF32">
        <f t="shared" si="23"/>
        <v>4</v>
      </c>
      <c r="AJ32">
        <v>26</v>
      </c>
      <c r="AK32" t="str">
        <f t="shared" si="24"/>
        <v>S013</v>
      </c>
    </row>
    <row r="33" spans="1:37" x14ac:dyDescent="0.35">
      <c r="A33" s="14" t="s">
        <v>46</v>
      </c>
      <c r="B33">
        <v>53</v>
      </c>
      <c r="C33">
        <v>11</v>
      </c>
      <c r="D33">
        <v>29571.95</v>
      </c>
      <c r="E33">
        <v>134</v>
      </c>
      <c r="F33" s="4">
        <v>1.97</v>
      </c>
      <c r="G33" s="4">
        <v>4.416666666666667</v>
      </c>
      <c r="H33" s="7">
        <v>0.86885245901639341</v>
      </c>
      <c r="I33" s="7">
        <v>1.0754738664718311</v>
      </c>
      <c r="J33" s="7">
        <v>3.7313432835820892E-2</v>
      </c>
      <c r="K33" s="7">
        <v>0.130097549197804</v>
      </c>
      <c r="L33" s="7">
        <v>0.20754716981132076</v>
      </c>
      <c r="M33" s="15">
        <v>220.68619402985075</v>
      </c>
      <c r="N33" s="4">
        <f t="shared" si="5"/>
        <v>-0.43199820733365407</v>
      </c>
      <c r="O33" s="4">
        <f t="shared" si="6"/>
        <v>2.4463713586509059</v>
      </c>
      <c r="P33" s="4">
        <f t="shared" si="7"/>
        <v>0.14607476767101399</v>
      </c>
      <c r="Q33" s="4">
        <f t="shared" si="8"/>
        <v>0.5066240153662569</v>
      </c>
      <c r="R33" s="4">
        <f t="shared" si="9"/>
        <v>0.53349154594220349</v>
      </c>
      <c r="S33" s="4">
        <f t="shared" si="10"/>
        <v>1.4206933709858529</v>
      </c>
      <c r="T33" s="4">
        <f t="shared" si="11"/>
        <v>-0.44438916654257332</v>
      </c>
      <c r="U33" s="4">
        <f t="shared" si="12"/>
        <v>0.14246691231814348</v>
      </c>
      <c r="V33" s="4">
        <f t="shared" si="13"/>
        <v>0.89351185186085369</v>
      </c>
      <c r="W33" s="4">
        <f t="shared" si="14"/>
        <v>-0.99028971441231084</v>
      </c>
      <c r="X33" s="4">
        <f t="shared" si="15"/>
        <v>2.6758585716751786</v>
      </c>
      <c r="Y33" s="4">
        <f t="shared" si="16"/>
        <v>-0.68065818274539236</v>
      </c>
      <c r="Z33" s="4">
        <f t="shared" si="17"/>
        <v>7.0607349538176027</v>
      </c>
      <c r="AA33" s="11">
        <f t="shared" si="18"/>
        <v>0.12405816662243624</v>
      </c>
      <c r="AB33" s="4">
        <f t="shared" si="19"/>
        <v>6.8867038878706062</v>
      </c>
      <c r="AC33" s="4">
        <f t="shared" si="20"/>
        <v>9.3643720733290703</v>
      </c>
      <c r="AD33" s="11">
        <f t="shared" si="21"/>
        <v>0.57623089669182626</v>
      </c>
      <c r="AE33">
        <f t="shared" si="22"/>
        <v>4</v>
      </c>
      <c r="AF33">
        <f t="shared" si="23"/>
        <v>5</v>
      </c>
      <c r="AJ33">
        <v>27</v>
      </c>
      <c r="AK33" t="str">
        <f t="shared" si="24"/>
        <v>S001</v>
      </c>
    </row>
    <row r="34" spans="1:37" x14ac:dyDescent="0.35">
      <c r="A34" s="14" t="s">
        <v>47</v>
      </c>
      <c r="B34">
        <v>72</v>
      </c>
      <c r="C34">
        <v>4</v>
      </c>
      <c r="D34">
        <v>23850.22</v>
      </c>
      <c r="E34">
        <v>95</v>
      </c>
      <c r="F34" s="4">
        <v>1.7366666666666666</v>
      </c>
      <c r="G34" s="4">
        <v>4.2866666666666662</v>
      </c>
      <c r="H34" s="7">
        <v>0.87804878048780488</v>
      </c>
      <c r="I34" s="7">
        <v>0.73337972391352413</v>
      </c>
      <c r="J34" s="7">
        <v>3.1578947368421054E-2</v>
      </c>
      <c r="K34" s="7">
        <v>0.22496090224744256</v>
      </c>
      <c r="L34" s="7">
        <v>5.5555555555555552E-2</v>
      </c>
      <c r="M34" s="15">
        <v>251.05494736842107</v>
      </c>
      <c r="N34" s="4">
        <f t="shared" si="5"/>
        <v>1.7092102985809778</v>
      </c>
      <c r="O34" s="4">
        <f t="shared" si="6"/>
        <v>-0.61159283966272671</v>
      </c>
      <c r="P34" s="4">
        <f t="shared" si="7"/>
        <v>-1.14374992308233</v>
      </c>
      <c r="Q34" s="4">
        <f t="shared" si="8"/>
        <v>-1.1129117714603016</v>
      </c>
      <c r="R34" s="4">
        <f t="shared" si="9"/>
        <v>-0.40324110161517629</v>
      </c>
      <c r="S34" s="4">
        <f t="shared" si="10"/>
        <v>0.81537245181125328</v>
      </c>
      <c r="T34" s="4">
        <f t="shared" si="11"/>
        <v>-0.22446653468567057</v>
      </c>
      <c r="U34" s="4">
        <f t="shared" si="12"/>
        <v>-1.3916262472568706</v>
      </c>
      <c r="V34" s="4">
        <f t="shared" si="13"/>
        <v>0.49528348578928505</v>
      </c>
      <c r="W34" s="4">
        <f t="shared" si="14"/>
        <v>0.67510942772467464</v>
      </c>
      <c r="X34" s="4">
        <f t="shared" si="15"/>
        <v>-0.98413252969806542</v>
      </c>
      <c r="Y34" s="4">
        <f t="shared" si="16"/>
        <v>0.33197947989573606</v>
      </c>
      <c r="Z34" s="4">
        <f t="shared" si="17"/>
        <v>9.4243726048954439</v>
      </c>
      <c r="AA34" s="11">
        <f t="shared" si="18"/>
        <v>9.5929034571383687E-2</v>
      </c>
      <c r="AB34" s="4">
        <f t="shared" si="19"/>
        <v>9.1485774607493227</v>
      </c>
      <c r="AC34" s="4">
        <f t="shared" si="20"/>
        <v>6.9488639990284673</v>
      </c>
      <c r="AD34" s="11">
        <f t="shared" si="21"/>
        <v>0.43167505944291779</v>
      </c>
      <c r="AE34">
        <f t="shared" si="22"/>
        <v>21</v>
      </c>
      <c r="AF34">
        <f t="shared" si="23"/>
        <v>23</v>
      </c>
      <c r="AJ34">
        <v>28</v>
      </c>
      <c r="AK34" t="str">
        <f t="shared" si="24"/>
        <v>S010</v>
      </c>
    </row>
    <row r="35" spans="1:37" x14ac:dyDescent="0.35">
      <c r="A35" s="14" t="s">
        <v>48</v>
      </c>
      <c r="B35">
        <v>58</v>
      </c>
      <c r="C35">
        <v>4</v>
      </c>
      <c r="D35">
        <v>30145.3</v>
      </c>
      <c r="E35">
        <v>148</v>
      </c>
      <c r="F35" s="4">
        <v>2.08</v>
      </c>
      <c r="G35" s="4">
        <v>4.0200000000000005</v>
      </c>
      <c r="H35" s="7">
        <v>0.93548387096774188</v>
      </c>
      <c r="I35" s="7">
        <v>0.98556695772942282</v>
      </c>
      <c r="J35" s="7">
        <v>1.3513513513513514E-2</v>
      </c>
      <c r="K35" s="7">
        <v>0.21890748176332631</v>
      </c>
      <c r="L35" s="7">
        <v>6.8965517241379309E-2</v>
      </c>
      <c r="M35" s="15">
        <v>203.68445945945945</v>
      </c>
      <c r="N35" s="4">
        <f t="shared" si="5"/>
        <v>0.13147771527545959</v>
      </c>
      <c r="O35" s="4">
        <f t="shared" si="6"/>
        <v>-0.61159283966272671</v>
      </c>
      <c r="P35" s="4">
        <f t="shared" si="7"/>
        <v>0.27532256273359612</v>
      </c>
      <c r="Q35" s="4">
        <f t="shared" si="8"/>
        <v>1.0879958362783548</v>
      </c>
      <c r="R35" s="4">
        <f t="shared" si="9"/>
        <v>0.97509407979068285</v>
      </c>
      <c r="S35" s="4">
        <f t="shared" si="10"/>
        <v>-0.42631148495714444</v>
      </c>
      <c r="T35" s="4">
        <f t="shared" si="11"/>
        <v>1.149047462030715</v>
      </c>
      <c r="U35" s="4">
        <f t="shared" si="12"/>
        <v>-0.26071325519014799</v>
      </c>
      <c r="V35" s="4">
        <f t="shared" si="13"/>
        <v>-0.75926118911000406</v>
      </c>
      <c r="W35" s="4">
        <f t="shared" si="14"/>
        <v>0.56883697416754131</v>
      </c>
      <c r="X35" s="4">
        <f t="shared" si="15"/>
        <v>-0.6612177381143618</v>
      </c>
      <c r="Y35" s="4">
        <f t="shared" si="16"/>
        <v>-1.2475763095537034</v>
      </c>
      <c r="Z35" s="4">
        <f t="shared" si="17"/>
        <v>8.8444797343274875</v>
      </c>
      <c r="AA35" s="11">
        <f t="shared" si="18"/>
        <v>0.10157977130198376</v>
      </c>
      <c r="AB35" s="4">
        <f t="shared" si="19"/>
        <v>8.4962594836822767</v>
      </c>
      <c r="AC35" s="4">
        <f t="shared" si="20"/>
        <v>7.1446276081854077</v>
      </c>
      <c r="AD35" s="11">
        <f t="shared" si="21"/>
        <v>0.45679171304165872</v>
      </c>
      <c r="AE35">
        <f t="shared" si="22"/>
        <v>18</v>
      </c>
      <c r="AF35">
        <f t="shared" si="23"/>
        <v>18</v>
      </c>
      <c r="AJ35">
        <v>29</v>
      </c>
      <c r="AK35" t="str">
        <f t="shared" si="24"/>
        <v>S008</v>
      </c>
    </row>
    <row r="36" spans="1:37" x14ac:dyDescent="0.35">
      <c r="A36" s="14" t="s">
        <v>49</v>
      </c>
      <c r="B36">
        <v>49</v>
      </c>
      <c r="C36">
        <v>7</v>
      </c>
      <c r="D36">
        <v>32099.52</v>
      </c>
      <c r="E36">
        <v>173</v>
      </c>
      <c r="F36" s="4">
        <v>1.6433333333333333</v>
      </c>
      <c r="G36" s="4">
        <v>4.1166666666666663</v>
      </c>
      <c r="H36" s="7">
        <v>0.84482758620689657</v>
      </c>
      <c r="I36" s="7">
        <v>1.2333673507026841</v>
      </c>
      <c r="J36" s="7">
        <v>1.7341040462427744E-2</v>
      </c>
      <c r="K36" s="7">
        <v>0.12460558319875188</v>
      </c>
      <c r="L36" s="7">
        <v>0.14285714285714285</v>
      </c>
      <c r="M36" s="15">
        <v>185.5463583815029</v>
      </c>
      <c r="N36" s="4">
        <f t="shared" si="5"/>
        <v>-0.88277894542094504</v>
      </c>
      <c r="O36" s="4">
        <f t="shared" si="6"/>
        <v>0.69896324532883014</v>
      </c>
      <c r="P36" s="4">
        <f t="shared" si="7"/>
        <v>0.71585387182437843</v>
      </c>
      <c r="Q36" s="4">
        <f t="shared" si="8"/>
        <v>2.1261598021928152</v>
      </c>
      <c r="R36" s="4">
        <f t="shared" si="9"/>
        <v>-0.77793416063812793</v>
      </c>
      <c r="S36" s="4">
        <f t="shared" si="10"/>
        <v>2.3798942121397267E-2</v>
      </c>
      <c r="T36" s="4">
        <f t="shared" si="11"/>
        <v>-1.0189246778029188</v>
      </c>
      <c r="U36" s="4">
        <f t="shared" si="12"/>
        <v>0.85052730846693791</v>
      </c>
      <c r="V36" s="4">
        <f t="shared" si="13"/>
        <v>-0.49346056730598115</v>
      </c>
      <c r="W36" s="4">
        <f t="shared" si="14"/>
        <v>-1.0867054025514489</v>
      </c>
      <c r="X36" s="4">
        <f t="shared" si="15"/>
        <v>1.1181086644897189</v>
      </c>
      <c r="Y36" s="4">
        <f t="shared" si="16"/>
        <v>-1.8523862625853524</v>
      </c>
      <c r="Z36" s="4">
        <f t="shared" si="17"/>
        <v>7.3458605179470542</v>
      </c>
      <c r="AA36" s="11">
        <f t="shared" si="18"/>
        <v>0.11981987931017851</v>
      </c>
      <c r="AB36" s="4">
        <f t="shared" si="19"/>
        <v>7.1921252357706962</v>
      </c>
      <c r="AC36" s="4">
        <f t="shared" si="20"/>
        <v>9.0056805770518338</v>
      </c>
      <c r="AD36" s="11">
        <f t="shared" si="21"/>
        <v>0.55598151262702167</v>
      </c>
      <c r="AE36">
        <f t="shared" si="22"/>
        <v>7</v>
      </c>
      <c r="AF36">
        <f t="shared" si="23"/>
        <v>7</v>
      </c>
      <c r="AJ36">
        <v>30</v>
      </c>
      <c r="AK36" t="str">
        <f t="shared" si="24"/>
        <v>S004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DB15841-BAD5-424F-BAD8-E3ABB2ED93D6}">
  <ds:schemaRefs/>
</ds:datastoreItem>
</file>

<file path=customXml/itemProps2.xml><?xml version="1.0" encoding="utf-8"?>
<ds:datastoreItem xmlns:ds="http://schemas.openxmlformats.org/officeDocument/2006/customXml" ds:itemID="{F9503F57-891C-4DB2-8FD8-BBE880996408}">
  <ds:schemaRefs/>
</ds:datastoreItem>
</file>

<file path=customXml/itemProps3.xml><?xml version="1.0" encoding="utf-8"?>
<ds:datastoreItem xmlns:ds="http://schemas.openxmlformats.org/officeDocument/2006/customXml" ds:itemID="{6000F66C-8913-4228-8C3D-4267F1715418}">
  <ds:schemaRefs/>
</ds:datastoreItem>
</file>

<file path=customXml/itemProps4.xml><?xml version="1.0" encoding="utf-8"?>
<ds:datastoreItem xmlns:ds="http://schemas.openxmlformats.org/officeDocument/2006/customXml" ds:itemID="{11800FB7-1389-4251-8DF1-DCEFDE33ECA6}">
  <ds:schemaRefs/>
</ds:datastoreItem>
</file>

<file path=customXml/itemProps5.xml><?xml version="1.0" encoding="utf-8"?>
<ds:datastoreItem xmlns:ds="http://schemas.openxmlformats.org/officeDocument/2006/customXml" ds:itemID="{4002BE0E-5A2A-4509-A974-B7052B17C760}">
  <ds:schemaRefs/>
</ds:datastoreItem>
</file>

<file path=customXml/itemProps6.xml><?xml version="1.0" encoding="utf-8"?>
<ds:datastoreItem xmlns:ds="http://schemas.openxmlformats.org/officeDocument/2006/customXml" ds:itemID="{24A94C20-2018-4F8D-98F9-2F6EE54B4E23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08499F76-B71F-4E98-8B63-BB15BA7EB7A8}">
  <ds:schemaRefs/>
</ds:datastoreItem>
</file>

<file path=customXml/itemProps8.xml><?xml version="1.0" encoding="utf-8"?>
<ds:datastoreItem xmlns:ds="http://schemas.openxmlformats.org/officeDocument/2006/customXml" ds:itemID="{E573B951-74A4-40C7-B7F5-5D47FB249669}">
  <ds:schemaRefs/>
</ds:datastoreItem>
</file>

<file path=customXml/itemProps9.xml><?xml version="1.0" encoding="utf-8"?>
<ds:datastoreItem xmlns:ds="http://schemas.openxmlformats.org/officeDocument/2006/customXml" ds:itemID="{A86CF46B-245B-498B-99CC-0A1EE245A59A}">
  <ds:schemaRefs/>
</ds:datastoreItem>
</file>

<file path=customXml/itemProps10.xml><?xml version="1.0" encoding="utf-8"?>
<ds:datastoreItem xmlns:ds="http://schemas.openxmlformats.org/officeDocument/2006/customXml" ds:itemID="{EA77E600-DD52-4F70-8FEA-17FA63D4935C}">
  <ds:schemaRefs/>
</ds:datastoreItem>
</file>

<file path=customXml/itemProps11.xml><?xml version="1.0" encoding="utf-8"?>
<ds:datastoreItem xmlns:ds="http://schemas.openxmlformats.org/officeDocument/2006/customXml" ds:itemID="{FBAE52BB-BC7A-495D-B174-FB33088358EA}">
  <ds:schemaRefs/>
</ds:datastoreItem>
</file>

<file path=customXml/itemProps12.xml><?xml version="1.0" encoding="utf-8"?>
<ds:datastoreItem xmlns:ds="http://schemas.openxmlformats.org/officeDocument/2006/customXml" ds:itemID="{42A57D9D-47D4-4B35-A3F8-228D9AC33639}">
  <ds:schemaRefs/>
</ds:datastoreItem>
</file>

<file path=customXml/itemProps13.xml><?xml version="1.0" encoding="utf-8"?>
<ds:datastoreItem xmlns:ds="http://schemas.openxmlformats.org/officeDocument/2006/customXml" ds:itemID="{CDB6DE8C-D3D5-423D-99A9-F7D84990134D}">
  <ds:schemaRefs/>
</ds:datastoreItem>
</file>

<file path=customXml/itemProps14.xml><?xml version="1.0" encoding="utf-8"?>
<ds:datastoreItem xmlns:ds="http://schemas.openxmlformats.org/officeDocument/2006/customXml" ds:itemID="{E0D8B3CE-7340-478B-9C98-8762F22F490A}">
  <ds:schemaRefs/>
</ds:datastoreItem>
</file>

<file path=customXml/itemProps15.xml><?xml version="1.0" encoding="utf-8"?>
<ds:datastoreItem xmlns:ds="http://schemas.openxmlformats.org/officeDocument/2006/customXml" ds:itemID="{02264C56-F9B3-40B8-A6A7-FCCF3C75A9DB}">
  <ds:schemaRefs/>
</ds:datastoreItem>
</file>

<file path=customXml/itemProps16.xml><?xml version="1.0" encoding="utf-8"?>
<ds:datastoreItem xmlns:ds="http://schemas.openxmlformats.org/officeDocument/2006/customXml" ds:itemID="{1B4A6A06-8EC9-437E-B20D-9F26EDA96FD3}">
  <ds:schemaRefs/>
</ds:datastoreItem>
</file>

<file path=customXml/itemProps17.xml><?xml version="1.0" encoding="utf-8"?>
<ds:datastoreItem xmlns:ds="http://schemas.openxmlformats.org/officeDocument/2006/customXml" ds:itemID="{2D6415F3-88B7-44AC-9BF4-E2A86BCF2125}">
  <ds:schemaRefs/>
</ds:datastoreItem>
</file>

<file path=customXml/itemProps18.xml><?xml version="1.0" encoding="utf-8"?>
<ds:datastoreItem xmlns:ds="http://schemas.openxmlformats.org/officeDocument/2006/customXml" ds:itemID="{A5CC7954-1061-4527-B22A-A47BB18EDC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working -&gt;</vt:lpstr>
      <vt:lpstr>Data modified</vt:lpstr>
      <vt:lpstr>piv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Kubacki</cp:lastModifiedBy>
  <dcterms:created xsi:type="dcterms:W3CDTF">2025-07-30T08:43:11Z</dcterms:created>
  <dcterms:modified xsi:type="dcterms:W3CDTF">2025-08-04T18:36:12Z</dcterms:modified>
</cp:coreProperties>
</file>