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xr:revisionPtr revIDLastSave="3" documentId="11_501F5AB79EB16052D562032DF52CA4F0A0A143A9" xr6:coauthVersionLast="47" xr6:coauthVersionMax="47" xr10:uidLastSave="{5024B75F-3EF3-4189-A3A2-5DFC0F3209BB}"/>
  <bookViews>
    <workbookView xWindow="240" yWindow="105" windowWidth="28455" windowHeight="1254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N18" i="1"/>
  <c r="G44" i="1" s="1"/>
  <c r="G53" i="1" s="1"/>
  <c r="G54" i="1" s="1"/>
  <c r="N19" i="1"/>
  <c r="G34" i="1" s="1"/>
  <c r="G72" i="1" l="1"/>
  <c r="G62" i="1"/>
  <c r="G63" i="1" s="1"/>
</calcChain>
</file>

<file path=xl/sharedStrings.xml><?xml version="1.0" encoding="utf-8"?>
<sst xmlns="http://schemas.openxmlformats.org/spreadsheetml/2006/main" count="82" uniqueCount="73">
  <si>
    <t xml:space="preserve">Ensayo de Tenacidad o Impacto (Prueba Charpy) </t>
  </si>
  <si>
    <t>Datos de las Propiedades mecanicas de los materiales</t>
  </si>
  <si>
    <t>Datos y Materiales de Probeta de ensayo Charpy</t>
  </si>
  <si>
    <t>Material</t>
  </si>
  <si>
    <t>#1</t>
  </si>
  <si>
    <t>E (MPA)</t>
  </si>
  <si>
    <t>L (mm)</t>
  </si>
  <si>
    <t>R (MPA)</t>
  </si>
  <si>
    <t>B (mm)</t>
  </si>
  <si>
    <t>t (MPA)</t>
  </si>
  <si>
    <t>h-entalle</t>
  </si>
  <si>
    <t>Eabs (J)</t>
  </si>
  <si>
    <t>Inercia</t>
  </si>
  <si>
    <t>A (mm^2)</t>
  </si>
  <si>
    <t>b (mm)</t>
  </si>
  <si>
    <t>Eabs (Nmm)</t>
  </si>
  <si>
    <t xml:space="preserve"> Formula de Inercia</t>
  </si>
  <si>
    <t>Calculos de Fuerzas</t>
  </si>
  <si>
    <t>Nomenclatura</t>
  </si>
  <si>
    <t>I=bh^3/12</t>
  </si>
  <si>
    <t>E</t>
  </si>
  <si>
    <t>Modulo de Elasticidad</t>
  </si>
  <si>
    <t>Formula de esfuerzo cortante Puro</t>
  </si>
  <si>
    <t>R</t>
  </si>
  <si>
    <t>Esfuerzo Flexion</t>
  </si>
  <si>
    <t>t</t>
  </si>
  <si>
    <t>Esfuerzo Cortante</t>
  </si>
  <si>
    <t>Formula Area de Entalle</t>
  </si>
  <si>
    <t>1)</t>
  </si>
  <si>
    <t xml:space="preserve">t=V/A             </t>
  </si>
  <si>
    <t xml:space="preserve">despejando </t>
  </si>
  <si>
    <t>V = t * A</t>
  </si>
  <si>
    <t>Eabs</t>
  </si>
  <si>
    <t>Energia Absorbida (Lectura Lab)</t>
  </si>
  <si>
    <t xml:space="preserve"> </t>
  </si>
  <si>
    <t>L</t>
  </si>
  <si>
    <t>Longitud Probeta</t>
  </si>
  <si>
    <t>A = (B^2)-(B*h)</t>
  </si>
  <si>
    <t>V =</t>
  </si>
  <si>
    <t>N</t>
  </si>
  <si>
    <t>B</t>
  </si>
  <si>
    <t>Base probeta</t>
  </si>
  <si>
    <t>h</t>
  </si>
  <si>
    <t>altura hasta el entalle</t>
  </si>
  <si>
    <t>I</t>
  </si>
  <si>
    <t>Inercia del entalle</t>
  </si>
  <si>
    <t xml:space="preserve">Conversion </t>
  </si>
  <si>
    <t>A</t>
  </si>
  <si>
    <t>Area del entalle</t>
  </si>
  <si>
    <t>b</t>
  </si>
  <si>
    <t>Base del entalle</t>
  </si>
  <si>
    <t>1 joules = 1 Nm</t>
  </si>
  <si>
    <t xml:space="preserve">entonces </t>
  </si>
  <si>
    <t>Fuerza Estatica P</t>
  </si>
  <si>
    <t>1 joules = 1000 Nmm</t>
  </si>
  <si>
    <t>2)</t>
  </si>
  <si>
    <t>R = PLh/8I</t>
  </si>
  <si>
    <t>P = 8RI/Lh</t>
  </si>
  <si>
    <t>P=</t>
  </si>
  <si>
    <t xml:space="preserve">Energia Absorbida por Flexión </t>
  </si>
  <si>
    <t>3)</t>
  </si>
  <si>
    <t>Ef = P^2 L^3/ 96EI</t>
  </si>
  <si>
    <t xml:space="preserve">E = </t>
  </si>
  <si>
    <t>Nmm</t>
  </si>
  <si>
    <t>Nm</t>
  </si>
  <si>
    <t xml:space="preserve">Energia Absorbida por corte </t>
  </si>
  <si>
    <t>4)</t>
  </si>
  <si>
    <t>Ef = V^2 L^3/ 96EI</t>
  </si>
  <si>
    <t>Resiliencia</t>
  </si>
  <si>
    <t>5)</t>
  </si>
  <si>
    <t>Res = Eabs/A</t>
  </si>
  <si>
    <t>Res =</t>
  </si>
  <si>
    <t>N/mm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</si>
</sst>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3" xfId="0" applyFill="1" applyBorder="1" applyAlignment="1">
      <alignment horizontal="right"/>
    </xf>
    <xf numFmtId="0" fontId="0" fillId="3" borderId="5" xfId="0" applyFill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0" xfId="0" applyBorder="1"/>
    <xf numFmtId="164" fontId="0" fillId="0" borderId="1" xfId="0" applyNumberFormat="1" applyBorder="1"/>
    <xf numFmtId="0" fontId="0" fillId="2" borderId="4" xfId="0" applyFill="1" applyBorder="1"/>
    <xf numFmtId="0" fontId="0" fillId="2" borderId="3" xfId="0" applyFill="1" applyBorder="1" applyAlignment="1">
      <alignment horizontal="right"/>
    </xf>
    <xf numFmtId="0" fontId="0" fillId="2" borderId="5" xfId="0" applyFill="1" applyBorder="1"/>
    <xf numFmtId="0" fontId="0" fillId="4" borderId="4" xfId="0" applyFill="1" applyBorder="1"/>
    <xf numFmtId="0" fontId="0" fillId="4" borderId="3" xfId="0" applyFill="1" applyBorder="1" applyAlignment="1">
      <alignment horizontal="right"/>
    </xf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495067</xdr:colOff>
      <xdr:row>9</xdr:row>
      <xdr:rowOff>151006</xdr:rowOff>
    </xdr:from>
    <xdr:to>
      <xdr:col>18</xdr:col>
      <xdr:colOff>749272</xdr:colOff>
      <xdr:row>22</xdr:row>
      <xdr:rowOff>90679</xdr:rowOff>
    </xdr:to>
    <xdr:pic>
      <xdr:nvPicPr>
        <xdr:cNvPr id="1025" name="Picture 1" descr="Unidad 2. Características mecánicas de los materiales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37597" y="2067622"/>
          <a:ext cx="2554145" cy="235577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6</xdr:col>
      <xdr:colOff>485775</xdr:colOff>
      <xdr:row>8</xdr:row>
      <xdr:rowOff>161925</xdr:rowOff>
    </xdr:from>
    <xdr:to>
      <xdr:col>9</xdr:col>
      <xdr:colOff>371475</xdr:colOff>
      <xdr:row>21</xdr:row>
      <xdr:rowOff>104775</xdr:rowOff>
    </xdr:to>
    <xdr:pic>
      <xdr:nvPicPr>
        <xdr:cNvPr id="1026" name="Picture 2" descr="PDF) Ensayo de Tenacidad o Impacto (Prueba Charpy)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62675" y="1924050"/>
          <a:ext cx="2419350" cy="241935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9</xdr:col>
      <xdr:colOff>998964</xdr:colOff>
      <xdr:row>29</xdr:row>
      <xdr:rowOff>139389</xdr:rowOff>
    </xdr:from>
    <xdr:to>
      <xdr:col>10</xdr:col>
      <xdr:colOff>1492623</xdr:colOff>
      <xdr:row>34</xdr:row>
      <xdr:rowOff>162754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4604" y="5773078"/>
          <a:ext cx="1562318" cy="95263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10</xdr:col>
      <xdr:colOff>0</xdr:colOff>
      <xdr:row>38</xdr:row>
      <xdr:rowOff>69695</xdr:rowOff>
    </xdr:from>
    <xdr:to>
      <xdr:col>11</xdr:col>
      <xdr:colOff>4626</xdr:colOff>
      <xdr:row>46</xdr:row>
      <xdr:rowOff>88026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04299" y="7376067"/>
          <a:ext cx="1514687" cy="150516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9</xdr:col>
      <xdr:colOff>511100</xdr:colOff>
      <xdr:row>49</xdr:row>
      <xdr:rowOff>162625</xdr:rowOff>
    </xdr:from>
    <xdr:to>
      <xdr:col>11</xdr:col>
      <xdr:colOff>463604</xdr:colOff>
      <xdr:row>54</xdr:row>
      <xdr:rowOff>69697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6740" y="9513387"/>
          <a:ext cx="2531224" cy="8363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9</xdr:col>
      <xdr:colOff>511098</xdr:colOff>
      <xdr:row>58</xdr:row>
      <xdr:rowOff>162622</xdr:rowOff>
    </xdr:from>
    <xdr:to>
      <xdr:col>11</xdr:col>
      <xdr:colOff>453465</xdr:colOff>
      <xdr:row>63</xdr:row>
      <xdr:rowOff>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6738" y="11186067"/>
          <a:ext cx="2521087" cy="76664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9</xdr:col>
      <xdr:colOff>441403</xdr:colOff>
      <xdr:row>68</xdr:row>
      <xdr:rowOff>116158</xdr:rowOff>
    </xdr:from>
    <xdr:to>
      <xdr:col>11</xdr:col>
      <xdr:colOff>418171</xdr:colOff>
      <xdr:row>72</xdr:row>
      <xdr:rowOff>112691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7043" y="12998140"/>
          <a:ext cx="2555488" cy="73994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75"/>
  <sheetViews>
    <sheetView showGridLines="0" tabSelected="1" topLeftCell="B4" zoomScale="73" zoomScaleNormal="73" workbookViewId="0">
      <selection activeCell="N18" sqref="N18"/>
    </sheetView>
  </sheetViews>
  <sheetFormatPr defaultColWidth="11.42578125" defaultRowHeight="15"/>
  <cols>
    <col min="4" max="4" width="17.42578125" customWidth="1"/>
    <col min="5" max="5" width="17.5703125" customWidth="1"/>
    <col min="6" max="6" width="15.85546875" customWidth="1"/>
    <col min="8" max="8" width="15.140625" customWidth="1"/>
    <col min="10" max="10" width="16" customWidth="1"/>
    <col min="11" max="11" width="22.5703125" customWidth="1"/>
    <col min="12" max="12" width="16.28515625" customWidth="1"/>
    <col min="13" max="13" width="17.28515625" customWidth="1"/>
    <col min="14" max="14" width="15.28515625" customWidth="1"/>
    <col min="15" max="15" width="14.7109375" customWidth="1"/>
    <col min="19" max="19" width="17.7109375" customWidth="1"/>
  </cols>
  <sheetData>
    <row r="4" spans="3:15" ht="33.75" customHeight="1">
      <c r="G4" s="27" t="s">
        <v>0</v>
      </c>
      <c r="H4" s="28"/>
      <c r="I4" s="28"/>
      <c r="J4" s="28"/>
      <c r="K4" s="28"/>
      <c r="L4" s="28"/>
      <c r="M4" s="29"/>
    </row>
    <row r="13" spans="3:15">
      <c r="C13" s="32" t="s">
        <v>1</v>
      </c>
      <c r="D13" s="33"/>
      <c r="E13" s="34"/>
      <c r="F13" s="35"/>
      <c r="L13" s="32" t="s">
        <v>2</v>
      </c>
      <c r="M13" s="33"/>
      <c r="N13" s="34"/>
      <c r="O13" s="35"/>
    </row>
    <row r="14" spans="3:15">
      <c r="D14" s="2" t="s">
        <v>3</v>
      </c>
      <c r="E14" s="3" t="s">
        <v>4</v>
      </c>
      <c r="M14" s="2" t="s">
        <v>3</v>
      </c>
      <c r="N14" s="4" t="s">
        <v>4</v>
      </c>
    </row>
    <row r="15" spans="3:15">
      <c r="D15" s="2" t="s">
        <v>5</v>
      </c>
      <c r="E15" s="4">
        <v>200000</v>
      </c>
      <c r="M15" s="2" t="s">
        <v>6</v>
      </c>
      <c r="N15" s="1">
        <v>55</v>
      </c>
    </row>
    <row r="16" spans="3:15">
      <c r="D16" s="2" t="s">
        <v>7</v>
      </c>
      <c r="E16" s="4">
        <v>410</v>
      </c>
      <c r="M16" s="2" t="s">
        <v>8</v>
      </c>
      <c r="N16" s="1">
        <v>10</v>
      </c>
    </row>
    <row r="17" spans="3:19">
      <c r="D17" s="2" t="s">
        <v>9</v>
      </c>
      <c r="E17" s="4">
        <v>246</v>
      </c>
      <c r="M17" s="2" t="s">
        <v>10</v>
      </c>
      <c r="N17" s="1">
        <v>8</v>
      </c>
    </row>
    <row r="18" spans="3:19">
      <c r="D18" s="2" t="s">
        <v>11</v>
      </c>
      <c r="E18" s="4">
        <v>110</v>
      </c>
      <c r="M18" s="2" t="s">
        <v>12</v>
      </c>
      <c r="N18" s="19">
        <f>N20*N17*N17*N17/12</f>
        <v>10.666666666666666</v>
      </c>
    </row>
    <row r="19" spans="3:19">
      <c r="M19" s="2" t="s">
        <v>13</v>
      </c>
      <c r="N19" s="1">
        <f>N16*N16-N16*N17</f>
        <v>20</v>
      </c>
    </row>
    <row r="20" spans="3:19">
      <c r="M20" s="2" t="s">
        <v>14</v>
      </c>
      <c r="N20" s="1">
        <v>0.25</v>
      </c>
    </row>
    <row r="21" spans="3:19">
      <c r="M21" s="2" t="s">
        <v>15</v>
      </c>
      <c r="N21" s="1">
        <f>1000*E18</f>
        <v>110000</v>
      </c>
    </row>
    <row r="25" spans="3:19">
      <c r="R25" s="18"/>
      <c r="S25" s="14"/>
    </row>
    <row r="26" spans="3:19">
      <c r="R26" s="30" t="s">
        <v>16</v>
      </c>
      <c r="S26" s="31"/>
    </row>
    <row r="27" spans="3:19">
      <c r="C27" s="38" t="s">
        <v>17</v>
      </c>
      <c r="D27" s="38"/>
      <c r="M27" s="41" t="s">
        <v>18</v>
      </c>
      <c r="N27" s="41"/>
      <c r="O27" s="41"/>
      <c r="P27" s="41"/>
      <c r="R27" s="15"/>
      <c r="S27" s="8"/>
    </row>
    <row r="28" spans="3:19">
      <c r="R28" s="30" t="s">
        <v>19</v>
      </c>
      <c r="S28" s="31"/>
    </row>
    <row r="29" spans="3:19">
      <c r="M29" s="26" t="s">
        <v>20</v>
      </c>
      <c r="N29" s="40" t="s">
        <v>21</v>
      </c>
      <c r="O29" s="40"/>
      <c r="P29" s="40"/>
      <c r="R29" s="15"/>
      <c r="S29" s="8"/>
    </row>
    <row r="30" spans="3:19">
      <c r="C30" s="36" t="s">
        <v>22</v>
      </c>
      <c r="D30" s="37"/>
      <c r="E30" s="37"/>
      <c r="F30" s="13"/>
      <c r="G30" s="13"/>
      <c r="H30" s="13"/>
      <c r="I30" s="14"/>
      <c r="M30" s="26" t="s">
        <v>23</v>
      </c>
      <c r="N30" s="40" t="s">
        <v>24</v>
      </c>
      <c r="O30" s="40"/>
      <c r="P30" s="40"/>
      <c r="R30" s="15"/>
      <c r="S30" s="8"/>
    </row>
    <row r="31" spans="3:19">
      <c r="C31" s="15"/>
      <c r="I31" s="8"/>
      <c r="M31" s="26" t="s">
        <v>25</v>
      </c>
      <c r="N31" s="40" t="s">
        <v>26</v>
      </c>
      <c r="O31" s="40"/>
      <c r="P31" s="40"/>
      <c r="R31" s="30" t="s">
        <v>27</v>
      </c>
      <c r="S31" s="31"/>
    </row>
    <row r="32" spans="3:19">
      <c r="C32" s="16" t="s">
        <v>28</v>
      </c>
      <c r="D32" s="9" t="s">
        <v>29</v>
      </c>
      <c r="E32" s="10" t="s">
        <v>30</v>
      </c>
      <c r="F32" s="10" t="s">
        <v>31</v>
      </c>
      <c r="I32" s="8"/>
      <c r="M32" s="26" t="s">
        <v>32</v>
      </c>
      <c r="N32" s="40" t="s">
        <v>33</v>
      </c>
      <c r="O32" s="40"/>
      <c r="P32" s="40"/>
      <c r="R32" s="15"/>
      <c r="S32" s="8"/>
    </row>
    <row r="33" spans="3:19">
      <c r="C33" s="15"/>
      <c r="E33" t="s">
        <v>34</v>
      </c>
      <c r="I33" s="8"/>
      <c r="M33" s="26" t="s">
        <v>35</v>
      </c>
      <c r="N33" s="40" t="s">
        <v>36</v>
      </c>
      <c r="O33" s="40"/>
      <c r="P33" s="40"/>
      <c r="R33" s="30" t="s">
        <v>37</v>
      </c>
      <c r="S33" s="31"/>
    </row>
    <row r="34" spans="3:19">
      <c r="C34" s="15"/>
      <c r="F34" s="6" t="s">
        <v>38</v>
      </c>
      <c r="G34" s="5">
        <f>E17*N19</f>
        <v>4920</v>
      </c>
      <c r="H34" s="7" t="s">
        <v>39</v>
      </c>
      <c r="I34" s="8"/>
      <c r="M34" s="26" t="s">
        <v>40</v>
      </c>
      <c r="N34" s="40" t="s">
        <v>41</v>
      </c>
      <c r="O34" s="40"/>
      <c r="P34" s="40"/>
      <c r="R34" s="15"/>
      <c r="S34" s="8"/>
    </row>
    <row r="35" spans="3:19">
      <c r="C35" s="15"/>
      <c r="I35" s="8"/>
      <c r="M35" s="26" t="s">
        <v>42</v>
      </c>
      <c r="N35" s="40" t="s">
        <v>43</v>
      </c>
      <c r="O35" s="40"/>
      <c r="P35" s="40"/>
      <c r="R35" s="15"/>
      <c r="S35" s="8"/>
    </row>
    <row r="36" spans="3:19">
      <c r="C36" s="17"/>
      <c r="D36" s="11"/>
      <c r="E36" s="11"/>
      <c r="F36" s="11"/>
      <c r="G36" s="11"/>
      <c r="H36" s="11"/>
      <c r="I36" s="12"/>
      <c r="M36" s="26" t="s">
        <v>44</v>
      </c>
      <c r="N36" s="40" t="s">
        <v>45</v>
      </c>
      <c r="O36" s="40"/>
      <c r="P36" s="40"/>
      <c r="R36" s="30" t="s">
        <v>46</v>
      </c>
      <c r="S36" s="31"/>
    </row>
    <row r="37" spans="3:19">
      <c r="M37" s="26" t="s">
        <v>47</v>
      </c>
      <c r="N37" s="40" t="s">
        <v>48</v>
      </c>
      <c r="O37" s="40"/>
      <c r="P37" s="40"/>
      <c r="R37" s="15"/>
      <c r="S37" s="8"/>
    </row>
    <row r="38" spans="3:19">
      <c r="M38" s="26" t="s">
        <v>49</v>
      </c>
      <c r="N38" s="40" t="s">
        <v>50</v>
      </c>
      <c r="O38" s="40"/>
      <c r="P38" s="40"/>
      <c r="R38" s="30" t="s">
        <v>51</v>
      </c>
      <c r="S38" s="31"/>
    </row>
    <row r="39" spans="3:19">
      <c r="R39" s="30" t="s">
        <v>52</v>
      </c>
      <c r="S39" s="31"/>
    </row>
    <row r="40" spans="3:19">
      <c r="C40" s="36" t="s">
        <v>53</v>
      </c>
      <c r="D40" s="37"/>
      <c r="E40" s="13"/>
      <c r="F40" s="13"/>
      <c r="G40" s="13"/>
      <c r="H40" s="13"/>
      <c r="I40" s="14"/>
      <c r="R40" s="30" t="s">
        <v>54</v>
      </c>
      <c r="S40" s="31"/>
    </row>
    <row r="41" spans="3:19">
      <c r="C41" s="15"/>
      <c r="I41" s="8"/>
      <c r="R41" s="17"/>
      <c r="S41" s="12"/>
    </row>
    <row r="42" spans="3:19">
      <c r="C42" s="16" t="s">
        <v>55</v>
      </c>
      <c r="D42" s="10" t="s">
        <v>56</v>
      </c>
      <c r="E42" s="10" t="s">
        <v>30</v>
      </c>
      <c r="F42" s="10" t="s">
        <v>57</v>
      </c>
      <c r="I42" s="8"/>
    </row>
    <row r="43" spans="3:19">
      <c r="C43" s="15"/>
      <c r="I43" s="8"/>
    </row>
    <row r="44" spans="3:19">
      <c r="C44" s="15"/>
      <c r="F44" s="6" t="s">
        <v>58</v>
      </c>
      <c r="G44" s="5">
        <f>(8*E16*N18)/(N15*N17)</f>
        <v>79.515151515151516</v>
      </c>
      <c r="H44" s="7" t="s">
        <v>39</v>
      </c>
      <c r="I44" s="8"/>
    </row>
    <row r="45" spans="3:19">
      <c r="C45" s="15"/>
      <c r="I45" s="8"/>
    </row>
    <row r="46" spans="3:19">
      <c r="C46" s="17"/>
      <c r="D46" s="11"/>
      <c r="E46" s="11"/>
      <c r="F46" s="11"/>
      <c r="G46" s="11"/>
      <c r="H46" s="11"/>
      <c r="I46" s="12"/>
    </row>
    <row r="50" spans="3:9">
      <c r="C50" s="36" t="s">
        <v>59</v>
      </c>
      <c r="D50" s="37"/>
      <c r="E50" s="37"/>
      <c r="F50" s="13"/>
      <c r="G50" s="13"/>
      <c r="H50" s="13"/>
      <c r="I50" s="14"/>
    </row>
    <row r="51" spans="3:9">
      <c r="C51" s="15"/>
      <c r="I51" s="8"/>
    </row>
    <row r="52" spans="3:9">
      <c r="C52" s="15"/>
      <c r="I52" s="8"/>
    </row>
    <row r="53" spans="3:9">
      <c r="C53" s="16" t="s">
        <v>60</v>
      </c>
      <c r="D53" s="10" t="s">
        <v>61</v>
      </c>
      <c r="F53" s="6" t="s">
        <v>62</v>
      </c>
      <c r="G53" s="5">
        <f>G44*G44*N15*N15*N15/(96*E15*N18)</f>
        <v>5.1363888888888898</v>
      </c>
      <c r="H53" s="7" t="s">
        <v>63</v>
      </c>
      <c r="I53" s="8"/>
    </row>
    <row r="54" spans="3:9">
      <c r="C54" s="15"/>
      <c r="F54" s="21" t="s">
        <v>62</v>
      </c>
      <c r="G54" s="20">
        <f>G53/1000</f>
        <v>5.13638888888889E-3</v>
      </c>
      <c r="H54" s="22" t="s">
        <v>64</v>
      </c>
      <c r="I54" s="8"/>
    </row>
    <row r="55" spans="3:9">
      <c r="C55" s="17"/>
      <c r="D55" s="11"/>
      <c r="E55" s="11"/>
      <c r="F55" s="11"/>
      <c r="G55" s="11"/>
      <c r="H55" s="11"/>
      <c r="I55" s="12"/>
    </row>
    <row r="59" spans="3:9">
      <c r="C59" s="36" t="s">
        <v>65</v>
      </c>
      <c r="D59" s="37"/>
      <c r="E59" s="37"/>
      <c r="F59" s="13"/>
      <c r="G59" s="13"/>
      <c r="H59" s="13"/>
      <c r="I59" s="14"/>
    </row>
    <row r="60" spans="3:9">
      <c r="C60" s="15"/>
      <c r="I60" s="8"/>
    </row>
    <row r="61" spans="3:9">
      <c r="C61" s="15"/>
      <c r="I61" s="8"/>
    </row>
    <row r="62" spans="3:9">
      <c r="C62" s="16" t="s">
        <v>66</v>
      </c>
      <c r="D62" s="10" t="s">
        <v>67</v>
      </c>
      <c r="F62" s="6" t="s">
        <v>62</v>
      </c>
      <c r="G62" s="5">
        <f>G34*G34*N15*N15*N15/(96*E15*N18)</f>
        <v>19664.7451171875</v>
      </c>
      <c r="H62" s="7" t="s">
        <v>63</v>
      </c>
      <c r="I62" s="8"/>
    </row>
    <row r="63" spans="3:9">
      <c r="C63" s="15"/>
      <c r="F63" s="21" t="s">
        <v>62</v>
      </c>
      <c r="G63" s="20">
        <f>G62/1000</f>
        <v>19.664745117187501</v>
      </c>
      <c r="H63" s="22" t="s">
        <v>64</v>
      </c>
      <c r="I63" s="8"/>
    </row>
    <row r="64" spans="3:9">
      <c r="C64" s="17"/>
      <c r="D64" s="11"/>
      <c r="E64" s="11"/>
      <c r="F64" s="11"/>
      <c r="G64" s="11"/>
      <c r="H64" s="11"/>
      <c r="I64" s="12"/>
    </row>
    <row r="68" spans="3:9">
      <c r="C68" s="18"/>
      <c r="D68" s="13"/>
      <c r="E68" s="13"/>
      <c r="F68" s="13"/>
      <c r="G68" s="13"/>
      <c r="H68" s="13"/>
      <c r="I68" s="14"/>
    </row>
    <row r="69" spans="3:9">
      <c r="C69" s="39" t="s">
        <v>68</v>
      </c>
      <c r="D69" s="38"/>
      <c r="I69" s="8"/>
    </row>
    <row r="70" spans="3:9">
      <c r="C70" s="15"/>
      <c r="I70" s="8"/>
    </row>
    <row r="71" spans="3:9">
      <c r="C71" s="15"/>
      <c r="I71" s="8"/>
    </row>
    <row r="72" spans="3:9">
      <c r="C72" s="16" t="s">
        <v>69</v>
      </c>
      <c r="D72" s="10" t="s">
        <v>70</v>
      </c>
      <c r="F72" s="24" t="s">
        <v>71</v>
      </c>
      <c r="G72" s="23">
        <f>N21/N19</f>
        <v>5500</v>
      </c>
      <c r="H72" s="25" t="s">
        <v>72</v>
      </c>
      <c r="I72" s="8"/>
    </row>
    <row r="73" spans="3:9">
      <c r="C73" s="15"/>
      <c r="I73" s="8"/>
    </row>
    <row r="74" spans="3:9">
      <c r="C74" s="15"/>
      <c r="I74" s="8"/>
    </row>
    <row r="75" spans="3:9">
      <c r="C75" s="17"/>
      <c r="D75" s="11"/>
      <c r="E75" s="11"/>
      <c r="F75" s="11"/>
      <c r="G75" s="11"/>
      <c r="H75" s="11"/>
      <c r="I75" s="12"/>
    </row>
  </sheetData>
  <mergeCells count="28">
    <mergeCell ref="C59:E59"/>
    <mergeCell ref="C30:E30"/>
    <mergeCell ref="R40:S40"/>
    <mergeCell ref="C50:E50"/>
    <mergeCell ref="C27:D27"/>
    <mergeCell ref="C69:D69"/>
    <mergeCell ref="N35:P35"/>
    <mergeCell ref="N36:P36"/>
    <mergeCell ref="N37:P37"/>
    <mergeCell ref="N38:P38"/>
    <mergeCell ref="M27:P27"/>
    <mergeCell ref="C40:D40"/>
    <mergeCell ref="N32:P32"/>
    <mergeCell ref="N29:P29"/>
    <mergeCell ref="N30:P30"/>
    <mergeCell ref="N31:P31"/>
    <mergeCell ref="N33:P33"/>
    <mergeCell ref="N34:P34"/>
    <mergeCell ref="C13:F13"/>
    <mergeCell ref="L13:O13"/>
    <mergeCell ref="R36:S36"/>
    <mergeCell ref="R38:S38"/>
    <mergeCell ref="R39:S39"/>
    <mergeCell ref="G4:M4"/>
    <mergeCell ref="R26:S26"/>
    <mergeCell ref="R28:S28"/>
    <mergeCell ref="R31:S31"/>
    <mergeCell ref="R33:S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6CE2748863AA47914069C56B8ED8FA" ma:contentTypeVersion="0" ma:contentTypeDescription="Crear nuevo documento." ma:contentTypeScope="" ma:versionID="33a8ff05fe027e199bc1f8841dfc88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7BC9BB-EC8F-44B1-8DAD-0B44553C6C80}"/>
</file>

<file path=customXml/itemProps2.xml><?xml version="1.0" encoding="utf-8"?>
<ds:datastoreItem xmlns:ds="http://schemas.openxmlformats.org/officeDocument/2006/customXml" ds:itemID="{FEF9BD1B-E8C7-4039-BFC0-FC4FE7521BBC}"/>
</file>

<file path=customXml/itemProps3.xml><?xml version="1.0" encoding="utf-8"?>
<ds:datastoreItem xmlns:ds="http://schemas.openxmlformats.org/officeDocument/2006/customXml" ds:itemID="{9F897C12-421B-4641-901B-A8910B7D7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KEVIN SAMIR DOMINGUEZ PAZ</cp:lastModifiedBy>
  <cp:revision/>
  <dcterms:created xsi:type="dcterms:W3CDTF">2022-02-18T16:45:50Z</dcterms:created>
  <dcterms:modified xsi:type="dcterms:W3CDTF">2022-07-20T00:46:12Z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0x010100646CE2748863AA47914069C56B8ED8FA</vt:lpwstr>
  </property>
</Properties>
</file>