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69" i="1" l="1"/>
  <c r="D69" i="1"/>
  <c r="E69" i="1"/>
  <c r="F69" i="1"/>
  <c r="G69" i="1"/>
  <c r="H69" i="1"/>
  <c r="I69" i="1"/>
  <c r="J69" i="1"/>
  <c r="K69" i="1"/>
  <c r="L69" i="1"/>
  <c r="M69" i="1"/>
  <c r="N69" i="1"/>
  <c r="B69" i="1"/>
  <c r="BX63" i="1"/>
  <c r="N68" i="1"/>
  <c r="M68" i="1"/>
  <c r="L68" i="1"/>
  <c r="I68" i="1"/>
  <c r="H68" i="1"/>
  <c r="G68" i="1"/>
  <c r="F68" i="1"/>
  <c r="E68" i="1"/>
  <c r="D68" i="1"/>
  <c r="C68" i="1"/>
  <c r="B68" i="1"/>
  <c r="X31" i="2"/>
  <c r="W31" i="2"/>
  <c r="V31" i="2"/>
  <c r="O31" i="2"/>
  <c r="U31" i="2"/>
  <c r="T31" i="2"/>
  <c r="P31" i="2"/>
  <c r="Q31" i="2"/>
  <c r="R31" i="2"/>
  <c r="S31" i="2"/>
  <c r="N31" i="2"/>
  <c r="W28" i="2"/>
  <c r="T28" i="2"/>
  <c r="U28" i="2"/>
  <c r="R28" i="2"/>
  <c r="X28" i="2"/>
  <c r="V28" i="2"/>
  <c r="S28" i="2"/>
  <c r="Q28" i="2"/>
  <c r="O28" i="2"/>
  <c r="P28" i="2"/>
  <c r="N28" i="2"/>
  <c r="X25" i="2"/>
  <c r="W25" i="2"/>
  <c r="U25" i="2"/>
  <c r="V25" i="2"/>
  <c r="O25" i="2"/>
  <c r="P25" i="2"/>
  <c r="Q25" i="2"/>
  <c r="R25" i="2"/>
  <c r="S25" i="2"/>
  <c r="T25" i="2"/>
  <c r="N25" i="2"/>
  <c r="E16" i="2"/>
  <c r="I16" i="2"/>
  <c r="H16" i="2"/>
  <c r="K16" i="2"/>
  <c r="G16" i="2"/>
  <c r="D16" i="2"/>
  <c r="F16" i="2"/>
  <c r="B16" i="2"/>
  <c r="C16" i="2"/>
  <c r="J16" i="2"/>
  <c r="T22" i="2" l="1"/>
  <c r="O22" i="2"/>
  <c r="R22" i="2"/>
  <c r="U22" i="2"/>
  <c r="X22" i="2"/>
  <c r="V22" i="2"/>
  <c r="W22" i="2"/>
  <c r="S22" i="2"/>
  <c r="P22" i="2"/>
  <c r="Q22" i="2"/>
  <c r="N22" i="2"/>
  <c r="T51" i="1"/>
  <c r="U51" i="1"/>
  <c r="V51" i="1"/>
  <c r="W51" i="1"/>
  <c r="X51" i="1"/>
  <c r="Y51" i="1"/>
  <c r="Z51" i="1"/>
  <c r="AA51" i="1"/>
  <c r="AB51" i="1"/>
  <c r="S51" i="1"/>
  <c r="T47" i="1"/>
  <c r="U47" i="1"/>
  <c r="V47" i="1"/>
  <c r="W47" i="1"/>
  <c r="X47" i="1"/>
  <c r="Y47" i="1"/>
  <c r="Z47" i="1"/>
  <c r="AA47" i="1"/>
  <c r="AB47" i="1"/>
  <c r="S47" i="1"/>
  <c r="T43" i="1"/>
  <c r="U43" i="1"/>
  <c r="V43" i="1"/>
  <c r="W43" i="1"/>
  <c r="X43" i="1"/>
  <c r="Y43" i="1"/>
  <c r="Z43" i="1"/>
  <c r="AA43" i="1"/>
  <c r="AB43" i="1"/>
  <c r="S43" i="1"/>
  <c r="T39" i="1"/>
  <c r="U39" i="1"/>
  <c r="V39" i="1"/>
  <c r="W39" i="1"/>
  <c r="X39" i="1"/>
  <c r="Y39" i="1"/>
  <c r="Z39" i="1"/>
  <c r="AA39" i="1"/>
  <c r="AB39" i="1"/>
  <c r="S39" i="1"/>
  <c r="T35" i="1"/>
  <c r="U35" i="1"/>
  <c r="V35" i="1"/>
  <c r="W35" i="1"/>
  <c r="X35" i="1"/>
  <c r="Y35" i="1"/>
  <c r="Z35" i="1"/>
  <c r="AA35" i="1"/>
  <c r="AB35" i="1"/>
  <c r="S35" i="1"/>
  <c r="X19" i="2"/>
  <c r="W19" i="2"/>
  <c r="V19" i="2"/>
  <c r="O19" i="2"/>
  <c r="P19" i="2"/>
  <c r="Q19" i="2"/>
  <c r="R19" i="2"/>
  <c r="S19" i="2"/>
  <c r="T19" i="2"/>
  <c r="U19" i="2"/>
  <c r="N19" i="2"/>
  <c r="X16" i="2"/>
  <c r="O16" i="2"/>
  <c r="R16" i="2"/>
  <c r="T16" i="2"/>
  <c r="V16" i="2"/>
  <c r="W16" i="2"/>
  <c r="U16" i="2"/>
  <c r="S16" i="2"/>
  <c r="P16" i="2"/>
  <c r="Q16" i="2"/>
  <c r="N16" i="2"/>
  <c r="X13" i="2"/>
  <c r="W13" i="2"/>
  <c r="V13" i="2"/>
  <c r="U13" i="2"/>
  <c r="T13" i="2"/>
  <c r="S13" i="2"/>
  <c r="O13" i="2"/>
  <c r="P13" i="2"/>
  <c r="Q13" i="2"/>
  <c r="R13" i="2"/>
  <c r="N13" i="2"/>
  <c r="R10" i="2"/>
  <c r="V10" i="2"/>
  <c r="U10" i="2"/>
  <c r="W10" i="2"/>
  <c r="T10" i="2"/>
  <c r="S10" i="2"/>
  <c r="O10" i="2"/>
  <c r="P10" i="2"/>
  <c r="Q10" i="2"/>
  <c r="X10" i="2"/>
  <c r="N10" i="2"/>
  <c r="I37" i="2"/>
  <c r="H37" i="2"/>
  <c r="K37" i="2"/>
  <c r="J37" i="2"/>
  <c r="G37" i="2"/>
  <c r="F37" i="2"/>
  <c r="B37" i="2"/>
  <c r="C37" i="2"/>
  <c r="D37" i="2"/>
  <c r="E37" i="2"/>
  <c r="T31" i="1"/>
  <c r="U31" i="1"/>
  <c r="V31" i="1"/>
  <c r="W31" i="1"/>
  <c r="X31" i="1"/>
  <c r="Y31" i="1"/>
  <c r="Z31" i="1"/>
  <c r="AA31" i="1"/>
  <c r="AB31" i="1"/>
  <c r="S31" i="1"/>
  <c r="T27" i="1"/>
  <c r="U27" i="1"/>
  <c r="V27" i="1"/>
  <c r="W27" i="1"/>
  <c r="X27" i="1"/>
  <c r="Y27" i="1"/>
  <c r="Z27" i="1"/>
  <c r="AA27" i="1"/>
  <c r="AB27" i="1"/>
  <c r="S27" i="1"/>
  <c r="T23" i="1"/>
  <c r="U23" i="1"/>
  <c r="V23" i="1"/>
  <c r="W23" i="1"/>
  <c r="X23" i="1"/>
  <c r="Y23" i="1"/>
  <c r="Z23" i="1"/>
  <c r="AA23" i="1"/>
  <c r="AB23" i="1"/>
  <c r="S23" i="1"/>
  <c r="AC53" i="1"/>
  <c r="AC49" i="1"/>
  <c r="AC45" i="1"/>
  <c r="AC41" i="1"/>
  <c r="AC37" i="1"/>
  <c r="AC33" i="1"/>
  <c r="AC29" i="1"/>
  <c r="AC25" i="1"/>
  <c r="H59" i="1"/>
  <c r="I59" i="1"/>
  <c r="J59" i="1"/>
  <c r="K59" i="1"/>
  <c r="L59" i="1"/>
  <c r="M59" i="1"/>
  <c r="N59" i="1"/>
  <c r="O59" i="1"/>
  <c r="P59" i="1"/>
  <c r="G59" i="1"/>
  <c r="Q61" i="1"/>
  <c r="A37" i="2"/>
  <c r="K10" i="2" l="1"/>
  <c r="C10" i="2"/>
  <c r="C11" i="2" s="1"/>
  <c r="B10" i="2"/>
  <c r="F10" i="2"/>
  <c r="D10" i="2"/>
  <c r="I10" i="2"/>
  <c r="J10" i="2"/>
  <c r="H10" i="2"/>
  <c r="G10" i="2"/>
  <c r="E10" i="2"/>
  <c r="A10" i="2"/>
  <c r="D11" i="2" l="1"/>
  <c r="E11" i="2" s="1"/>
  <c r="F11" i="2" s="1"/>
  <c r="G11" i="2" s="1"/>
  <c r="H11" i="2" s="1"/>
  <c r="I11" i="2" s="1"/>
  <c r="J11" i="2" s="1"/>
  <c r="K11" i="2" s="1"/>
  <c r="K34" i="2"/>
  <c r="H34" i="2"/>
  <c r="F34" i="2"/>
  <c r="C34" i="2"/>
  <c r="I34" i="2"/>
  <c r="J34" i="2"/>
  <c r="G34" i="2"/>
  <c r="E34" i="2"/>
  <c r="D34" i="2"/>
  <c r="B34" i="2"/>
  <c r="A34" i="2"/>
  <c r="G31" i="2"/>
  <c r="C31" i="2"/>
  <c r="D31" i="2"/>
  <c r="H31" i="2"/>
  <c r="I31" i="2"/>
  <c r="J31" i="2"/>
  <c r="K31" i="2"/>
  <c r="E31" i="2"/>
  <c r="B31" i="2"/>
  <c r="F31" i="2"/>
  <c r="A31" i="2"/>
  <c r="H28" i="2"/>
  <c r="C28" i="2"/>
  <c r="E28" i="2"/>
  <c r="I28" i="2"/>
  <c r="J28" i="2"/>
  <c r="K28" i="2"/>
  <c r="G28" i="2"/>
  <c r="F28" i="2"/>
  <c r="B28" i="2"/>
  <c r="D28" i="2"/>
  <c r="A28" i="2"/>
  <c r="H55" i="1"/>
  <c r="I55" i="1"/>
  <c r="J55" i="1"/>
  <c r="K55" i="1"/>
  <c r="L55" i="1"/>
  <c r="M55" i="1"/>
  <c r="N55" i="1"/>
  <c r="O55" i="1"/>
  <c r="P55" i="1"/>
  <c r="G55" i="1"/>
  <c r="H51" i="1"/>
  <c r="I51" i="1"/>
  <c r="J51" i="1"/>
  <c r="K51" i="1"/>
  <c r="L51" i="1"/>
  <c r="M51" i="1"/>
  <c r="N51" i="1"/>
  <c r="O51" i="1"/>
  <c r="P51" i="1"/>
  <c r="G51" i="1"/>
  <c r="H47" i="1"/>
  <c r="I47" i="1"/>
  <c r="J47" i="1"/>
  <c r="K47" i="1"/>
  <c r="L47" i="1"/>
  <c r="M47" i="1"/>
  <c r="N47" i="1"/>
  <c r="O47" i="1"/>
  <c r="P47" i="1"/>
  <c r="G47" i="1"/>
  <c r="H43" i="1"/>
  <c r="I43" i="1"/>
  <c r="J43" i="1"/>
  <c r="K43" i="1"/>
  <c r="L43" i="1"/>
  <c r="M43" i="1"/>
  <c r="N43" i="1"/>
  <c r="O43" i="1"/>
  <c r="P43" i="1"/>
  <c r="G43" i="1"/>
  <c r="Q57" i="1"/>
  <c r="Q53" i="1"/>
  <c r="Q49" i="1"/>
  <c r="Q45" i="1"/>
  <c r="G25" i="2"/>
  <c r="E25" i="2"/>
  <c r="B25" i="2"/>
  <c r="B26" i="2" s="1"/>
  <c r="I25" i="2"/>
  <c r="H25" i="2"/>
  <c r="J25" i="2"/>
  <c r="K25" i="2"/>
  <c r="F25" i="2"/>
  <c r="D25" i="2"/>
  <c r="C25" i="2"/>
  <c r="A25" i="2"/>
  <c r="H22" i="2"/>
  <c r="I22" i="2"/>
  <c r="K22" i="2"/>
  <c r="G22" i="2"/>
  <c r="J22" i="2"/>
  <c r="F22" i="2"/>
  <c r="C22" i="2"/>
  <c r="C23" i="2" s="1"/>
  <c r="D22" i="2"/>
  <c r="D23" i="2" s="1"/>
  <c r="B22" i="2"/>
  <c r="E22" i="2"/>
  <c r="E23" i="2" s="1"/>
  <c r="H39" i="1"/>
  <c r="I39" i="1"/>
  <c r="J39" i="1"/>
  <c r="K39" i="1"/>
  <c r="L39" i="1"/>
  <c r="M39" i="1"/>
  <c r="N39" i="1"/>
  <c r="O39" i="1"/>
  <c r="P39" i="1"/>
  <c r="G39" i="1"/>
  <c r="Q41" i="1"/>
  <c r="A22" i="2"/>
  <c r="E19" i="2"/>
  <c r="H19" i="2"/>
  <c r="F19" i="2"/>
  <c r="I19" i="2"/>
  <c r="K19" i="2"/>
  <c r="J19" i="2"/>
  <c r="G19" i="2"/>
  <c r="B19" i="2"/>
  <c r="B20" i="2" s="1"/>
  <c r="C19" i="2"/>
  <c r="D19" i="2"/>
  <c r="A19" i="2"/>
  <c r="C17" i="2"/>
  <c r="B17" i="2"/>
  <c r="D17" i="2"/>
  <c r="E17" i="2" s="1"/>
  <c r="F17" i="2" s="1"/>
  <c r="G17" i="2" s="1"/>
  <c r="H17" i="2" s="1"/>
  <c r="I17" i="2" s="1"/>
  <c r="J17" i="2" s="1"/>
  <c r="K17" i="2" s="1"/>
  <c r="A16" i="2"/>
  <c r="K13" i="2"/>
  <c r="J13" i="2"/>
  <c r="I13" i="2"/>
  <c r="G13" i="2"/>
  <c r="H13" i="2"/>
  <c r="F13" i="2"/>
  <c r="C13" i="2"/>
  <c r="C14" i="2" s="1"/>
  <c r="D13" i="2"/>
  <c r="B13" i="2"/>
  <c r="E13" i="2"/>
  <c r="A13" i="2"/>
  <c r="G27" i="1"/>
  <c r="H27" i="1"/>
  <c r="I27" i="1"/>
  <c r="J27" i="1"/>
  <c r="K27" i="1"/>
  <c r="L27" i="1"/>
  <c r="M27" i="1"/>
  <c r="N27" i="1"/>
  <c r="O27" i="1"/>
  <c r="P27" i="1"/>
  <c r="D14" i="2" l="1"/>
  <c r="E14" i="2" s="1"/>
  <c r="F14" i="2" s="1"/>
  <c r="G14" i="2" s="1"/>
  <c r="H14" i="2" s="1"/>
  <c r="I14" i="2" s="1"/>
  <c r="J14" i="2" s="1"/>
  <c r="K14" i="2" s="1"/>
  <c r="C20" i="2"/>
  <c r="D20" i="2" s="1"/>
  <c r="E20" i="2" s="1"/>
  <c r="F20" i="2" s="1"/>
  <c r="G20" i="2" s="1"/>
  <c r="H20" i="2" s="1"/>
  <c r="I20" i="2" s="1"/>
  <c r="J20" i="2" s="1"/>
  <c r="K20" i="2" s="1"/>
  <c r="C26" i="2"/>
  <c r="D26" i="2" s="1"/>
  <c r="E26" i="2" s="1"/>
  <c r="F26" i="2" s="1"/>
  <c r="G26" i="2" s="1"/>
  <c r="H26" i="2" s="1"/>
  <c r="I26" i="2" s="1"/>
  <c r="J26" i="2" s="1"/>
  <c r="K26" i="2" s="1"/>
  <c r="F23" i="2"/>
  <c r="G23" i="2"/>
  <c r="H23" i="2"/>
  <c r="I23" i="2" s="1"/>
  <c r="J23" i="2" s="1"/>
  <c r="K23" i="2" s="1"/>
  <c r="H35" i="1"/>
  <c r="I35" i="1"/>
  <c r="J35" i="1"/>
  <c r="K35" i="1"/>
  <c r="L35" i="1"/>
  <c r="M35" i="1"/>
  <c r="N35" i="1"/>
  <c r="O35" i="1"/>
  <c r="P35" i="1"/>
  <c r="G35" i="1"/>
  <c r="Q37" i="1"/>
  <c r="H31" i="1"/>
  <c r="I31" i="1"/>
  <c r="J31" i="1"/>
  <c r="K31" i="1"/>
  <c r="L31" i="1"/>
  <c r="M31" i="1"/>
  <c r="N31" i="1"/>
  <c r="O31" i="1"/>
  <c r="P31" i="1"/>
  <c r="G31" i="1"/>
  <c r="Q33" i="1"/>
  <c r="Q29" i="1"/>
  <c r="H23" i="1"/>
  <c r="I23" i="1"/>
  <c r="J23" i="1"/>
  <c r="K23" i="1"/>
  <c r="L23" i="1"/>
  <c r="M23" i="1"/>
  <c r="N23" i="1"/>
  <c r="O23" i="1"/>
  <c r="P23" i="1"/>
  <c r="G23" i="1"/>
  <c r="Q25" i="1"/>
  <c r="C63" i="1" l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63" i="1"/>
  <c r="B65" i="1" s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B35" i="1"/>
  <c r="D35" i="1" s="1"/>
  <c r="B36" i="1"/>
  <c r="B37" i="1"/>
  <c r="B38" i="1"/>
  <c r="B39" i="1"/>
  <c r="B40" i="1"/>
  <c r="B41" i="1"/>
  <c r="B24" i="1"/>
  <c r="D24" i="1" s="1"/>
  <c r="B64" i="1" l="1"/>
  <c r="B66" i="1" s="1"/>
  <c r="D36" i="1"/>
  <c r="D34" i="1"/>
  <c r="D40" i="1"/>
  <c r="D38" i="1"/>
  <c r="D41" i="1"/>
  <c r="D39" i="1"/>
  <c r="D37" i="1"/>
</calcChain>
</file>

<file path=xl/sharedStrings.xml><?xml version="1.0" encoding="utf-8"?>
<sst xmlns="http://schemas.openxmlformats.org/spreadsheetml/2006/main" count="291" uniqueCount="208">
  <si>
    <t>Исследования</t>
  </si>
  <si>
    <t>ПТИ</t>
  </si>
  <si>
    <t>Глюкоза</t>
  </si>
  <si>
    <t>Холестерин</t>
  </si>
  <si>
    <t>Билирубин общий</t>
  </si>
  <si>
    <t>Билирубин прямой</t>
  </si>
  <si>
    <t>Тимоловая проба</t>
  </si>
  <si>
    <t>Общий белок</t>
  </si>
  <si>
    <t>Альфа амил</t>
  </si>
  <si>
    <t>мочевая кислота</t>
  </si>
  <si>
    <t>Щелочной фосфотазы</t>
  </si>
  <si>
    <t>ГГТП</t>
  </si>
  <si>
    <t>Max</t>
  </si>
  <si>
    <t>Min</t>
  </si>
  <si>
    <t>Диапазон</t>
  </si>
  <si>
    <t>0-20,2</t>
  </si>
  <si>
    <t>20,2-40,4</t>
  </si>
  <si>
    <t>40,4-60,6</t>
  </si>
  <si>
    <t>60,6-80,8</t>
  </si>
  <si>
    <t>80,8-101</t>
  </si>
  <si>
    <t>101-121,2</t>
  </si>
  <si>
    <t>121,2-141,4</t>
  </si>
  <si>
    <t>141,4-161,6</t>
  </si>
  <si>
    <t>161,6-181,8</t>
  </si>
  <si>
    <t>181,8-202</t>
  </si>
  <si>
    <t>Частота</t>
  </si>
  <si>
    <t>Шаг</t>
  </si>
  <si>
    <t>К,NA</t>
  </si>
  <si>
    <t>СРБ ,АСо</t>
  </si>
  <si>
    <t>Бетта-липопротеиды,триглицириды</t>
  </si>
  <si>
    <t>ЛПНП,ЛПВП</t>
  </si>
  <si>
    <t>АЛТ, АСТ</t>
  </si>
  <si>
    <t>Мочевина, Креатинин</t>
  </si>
  <si>
    <t>Fe, ЖСС</t>
  </si>
  <si>
    <t>К,Na</t>
  </si>
  <si>
    <t>0-4,8</t>
  </si>
  <si>
    <t>4,8-9,6</t>
  </si>
  <si>
    <t>9,6-14,4</t>
  </si>
  <si>
    <t>14,4-19,2</t>
  </si>
  <si>
    <t>19,2-24</t>
  </si>
  <si>
    <t>24-28,8</t>
  </si>
  <si>
    <t>28,8-33,6</t>
  </si>
  <si>
    <t>33,6-38,4</t>
  </si>
  <si>
    <t>38,4-43,2</t>
  </si>
  <si>
    <t>43,2-48</t>
  </si>
  <si>
    <t>СРБ,АСО</t>
  </si>
  <si>
    <t>0-3,8</t>
  </si>
  <si>
    <t>3,8-7,6</t>
  </si>
  <si>
    <t>7,6-11,4</t>
  </si>
  <si>
    <t>11,4-15,2</t>
  </si>
  <si>
    <t>15,2-19</t>
  </si>
  <si>
    <t>19-22,8</t>
  </si>
  <si>
    <t>22,8-26,6</t>
  </si>
  <si>
    <t>26,6-30,4</t>
  </si>
  <si>
    <t>30,4-34,2</t>
  </si>
  <si>
    <t>34,2-38</t>
  </si>
  <si>
    <t>Диапозон</t>
  </si>
  <si>
    <t>Чатсота</t>
  </si>
  <si>
    <t>Дапозон</t>
  </si>
  <si>
    <t>0-35,6</t>
  </si>
  <si>
    <t>35,6-71,2</t>
  </si>
  <si>
    <t>71,2-106,8</t>
  </si>
  <si>
    <t>106,8-142,4</t>
  </si>
  <si>
    <t>142,4-178</t>
  </si>
  <si>
    <t>178-213,6</t>
  </si>
  <si>
    <t>213,6-249,2-</t>
  </si>
  <si>
    <t>249,2-284,8</t>
  </si>
  <si>
    <t>284,8-320,4</t>
  </si>
  <si>
    <t>320,4-356</t>
  </si>
  <si>
    <t>15-47,1</t>
  </si>
  <si>
    <t>47,1-79,2</t>
  </si>
  <si>
    <t>79,2-111,3</t>
  </si>
  <si>
    <t>111,3-143,4</t>
  </si>
  <si>
    <t>143,4-175,5</t>
  </si>
  <si>
    <t>175,5-207,6</t>
  </si>
  <si>
    <t>207,6-239,7</t>
  </si>
  <si>
    <t>239,7-271,8</t>
  </si>
  <si>
    <t>271,8-303,9</t>
  </si>
  <si>
    <t>303,9-336</t>
  </si>
  <si>
    <t>Бетта-липо, триглиц</t>
  </si>
  <si>
    <t>0-13,8</t>
  </si>
  <si>
    <t>13,8-27,6</t>
  </si>
  <si>
    <t>27,6-41,4</t>
  </si>
  <si>
    <t>41,4-55,2</t>
  </si>
  <si>
    <t>55,2-69</t>
  </si>
  <si>
    <t>69-82,8</t>
  </si>
  <si>
    <t>82,8-96,6</t>
  </si>
  <si>
    <t>96,6-110,4</t>
  </si>
  <si>
    <t>110,4-124,2</t>
  </si>
  <si>
    <t>124,2-138</t>
  </si>
  <si>
    <t>ЛПНВ,ЛПВП</t>
  </si>
  <si>
    <t>0-4,7</t>
  </si>
  <si>
    <t>4,7-9,4</t>
  </si>
  <si>
    <t>9,4-14,1</t>
  </si>
  <si>
    <t>14,1-18,8</t>
  </si>
  <si>
    <t>18,8-23,5</t>
  </si>
  <si>
    <t>23,5-28,2</t>
  </si>
  <si>
    <t>28,2-32,9</t>
  </si>
  <si>
    <t>32,9-37,6</t>
  </si>
  <si>
    <t>37,6-42,3</t>
  </si>
  <si>
    <t>42,3-47</t>
  </si>
  <si>
    <t>Билир общ</t>
  </si>
  <si>
    <t>0-17,2</t>
  </si>
  <si>
    <t>17,2-34,4</t>
  </si>
  <si>
    <t>34,4-51,6</t>
  </si>
  <si>
    <t>51,6-68,8</t>
  </si>
  <si>
    <t>68,8-86</t>
  </si>
  <si>
    <t>86-103,2</t>
  </si>
  <si>
    <t>103,2-120,4</t>
  </si>
  <si>
    <t>120,4-137,6</t>
  </si>
  <si>
    <t>137,6-154,8</t>
  </si>
  <si>
    <t>154,8-172</t>
  </si>
  <si>
    <t>Билир прям</t>
  </si>
  <si>
    <t>0-6,5</t>
  </si>
  <si>
    <t>6,5-13</t>
  </si>
  <si>
    <t>13-19,5</t>
  </si>
  <si>
    <t>19,5-26</t>
  </si>
  <si>
    <t>26-32,5</t>
  </si>
  <si>
    <t>32,5-39</t>
  </si>
  <si>
    <t>39-45,5</t>
  </si>
  <si>
    <t>45,5-52</t>
  </si>
  <si>
    <t>52-58,5</t>
  </si>
  <si>
    <t>58,5-65</t>
  </si>
  <si>
    <t>Тимоловая</t>
  </si>
  <si>
    <t>0-16,3</t>
  </si>
  <si>
    <t>16,3-32,6</t>
  </si>
  <si>
    <t>32,6-48,9</t>
  </si>
  <si>
    <t>48,9-65,2</t>
  </si>
  <si>
    <t>65,2-81,5</t>
  </si>
  <si>
    <t>81,5-97,8</t>
  </si>
  <si>
    <t>97,8-114,1</t>
  </si>
  <si>
    <t>114,1-130,4</t>
  </si>
  <si>
    <t>130,4-146,7</t>
  </si>
  <si>
    <t>146,7-163</t>
  </si>
  <si>
    <t>Мочев,креат</t>
  </si>
  <si>
    <t xml:space="preserve">Диапозон </t>
  </si>
  <si>
    <t>Общ бел</t>
  </si>
  <si>
    <t>0-14,7</t>
  </si>
  <si>
    <t>14,7-29,4</t>
  </si>
  <si>
    <t>29,4-44,1</t>
  </si>
  <si>
    <t>44,1-58,8</t>
  </si>
  <si>
    <t>58,8-73,5</t>
  </si>
  <si>
    <t>73,5-88,2</t>
  </si>
  <si>
    <t>88,2-102,9</t>
  </si>
  <si>
    <t>102,9-117,6</t>
  </si>
  <si>
    <t>117,6-132,3</t>
  </si>
  <si>
    <t>132,3-147</t>
  </si>
  <si>
    <t>Fe,жсс</t>
  </si>
  <si>
    <t>Давпозон</t>
  </si>
  <si>
    <t>0-1,7</t>
  </si>
  <si>
    <t>1,7-3,4</t>
  </si>
  <si>
    <t>3,4-5,1</t>
  </si>
  <si>
    <t>5,1-6,8</t>
  </si>
  <si>
    <t>6,8-8,5</t>
  </si>
  <si>
    <t>8,5-10,2</t>
  </si>
  <si>
    <t>10,2-11,9</t>
  </si>
  <si>
    <t>11,9-13,6</t>
  </si>
  <si>
    <t>13,6-15,3</t>
  </si>
  <si>
    <t>15,3-17</t>
  </si>
  <si>
    <t>0-5,3</t>
  </si>
  <si>
    <t>5,3-10,6</t>
  </si>
  <si>
    <t>10,6-15,9</t>
  </si>
  <si>
    <t>15,9-21,2</t>
  </si>
  <si>
    <t>21,2-26,5</t>
  </si>
  <si>
    <t>26,5-31,8</t>
  </si>
  <si>
    <t>31,8-37,1</t>
  </si>
  <si>
    <t>37,1-42,4</t>
  </si>
  <si>
    <t>42,4-47,7</t>
  </si>
  <si>
    <t>47,7-53</t>
  </si>
  <si>
    <t>Мочева кисл</t>
  </si>
  <si>
    <t>Щелочн фосф.</t>
  </si>
  <si>
    <t>0-2,2</t>
  </si>
  <si>
    <t>2,2-4,4</t>
  </si>
  <si>
    <t>4,4-6,6</t>
  </si>
  <si>
    <t>6,6-8,8</t>
  </si>
  <si>
    <t>8,8-11</t>
  </si>
  <si>
    <t>11-13,2</t>
  </si>
  <si>
    <t>13,2-15,4</t>
  </si>
  <si>
    <t>15,4-17,6</t>
  </si>
  <si>
    <t>17,6-19,8</t>
  </si>
  <si>
    <t>19,8-22</t>
  </si>
  <si>
    <t>0-0,7</t>
  </si>
  <si>
    <t>0,7-1,4</t>
  </si>
  <si>
    <t>1,4-2,1</t>
  </si>
  <si>
    <t>2,1-2,9</t>
  </si>
  <si>
    <t>2,9-3,6</t>
  </si>
  <si>
    <t>3,6-4,3</t>
  </si>
  <si>
    <t>4,3-4,9</t>
  </si>
  <si>
    <t>4,9-5,6</t>
  </si>
  <si>
    <t>5,6-6,3</t>
  </si>
  <si>
    <t>6,3-7</t>
  </si>
  <si>
    <t>Диавпозон</t>
  </si>
  <si>
    <t>Промежутки</t>
  </si>
  <si>
    <t>Всего</t>
  </si>
  <si>
    <t>50-98,6</t>
  </si>
  <si>
    <t>98,6-147,2</t>
  </si>
  <si>
    <t>147,2-195,8</t>
  </si>
  <si>
    <t>195,8-244,4</t>
  </si>
  <si>
    <t>244,4-293</t>
  </si>
  <si>
    <t>293-341,6</t>
  </si>
  <si>
    <t>341,6-390,2</t>
  </si>
  <si>
    <t>390,2-438,8</t>
  </si>
  <si>
    <t>438,8-487,4</t>
  </si>
  <si>
    <t>487,4-536</t>
  </si>
  <si>
    <t>Общее кол-во проб за день</t>
  </si>
  <si>
    <t>Промежутки и частоты для исследований (18 шт)</t>
  </si>
  <si>
    <t>Мин кол-во проб</t>
  </si>
  <si>
    <t>Макс кол-во проб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</si>
</sst>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Border="1"/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Fill="1" applyBorder="1"/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3" fillId="0" borderId="1" xfId="0" applyFont="1" applyFill="1" applyBorder="1"/>
    <xf numFmtId="0" fontId="3" fillId="0" borderId="2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165" fontId="0" fillId="0" borderId="0" xfId="0" applyNumberFormat="1" applyBorder="1"/>
    <xf numFmtId="2" fontId="0" fillId="0" borderId="0" xfId="0" applyNumberFormat="1" applyBorder="1"/>
    <xf numFmtId="2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2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Border="1"/>
    <xf numFmtId="165" fontId="3" fillId="0" borderId="0" xfId="0" applyNumberFormat="1" applyFont="1" applyBorder="1"/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" xfId="0" applyNumberFormat="1" applyBorder="1"/>
    <xf numFmtId="0" fontId="3" fillId="0" borderId="2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4"/>
  <sheetViews>
    <sheetView tabSelected="1" topLeftCell="A43" zoomScale="86" zoomScaleNormal="86" workbookViewId="0">
      <selection activeCell="E69" sqref="E69"/>
    </sheetView>
  </sheetViews>
  <sheetFormatPr defaultRowHeight="15" x14ac:dyDescent="0.25"/>
  <cols>
    <col min="1" max="1" width="21.7109375" style="7" customWidth="1"/>
    <col min="2" max="2" width="12.5703125" style="7" customWidth="1"/>
    <col min="3" max="3" width="17.85546875" style="7" customWidth="1"/>
    <col min="4" max="4" width="12.28515625" style="7" customWidth="1"/>
    <col min="5" max="5" width="13" style="7" customWidth="1"/>
    <col min="6" max="6" width="10.5703125" style="7" customWidth="1"/>
    <col min="7" max="7" width="13.140625" style="7" customWidth="1"/>
    <col min="8" max="8" width="13" style="7" customWidth="1"/>
    <col min="9" max="9" width="14" style="7" customWidth="1"/>
    <col min="10" max="10" width="12.42578125" style="7" customWidth="1"/>
    <col min="11" max="11" width="12.5703125" style="7" customWidth="1"/>
    <col min="12" max="12" width="13.7109375" style="7" customWidth="1"/>
    <col min="13" max="13" width="12.140625" style="7" customWidth="1"/>
    <col min="14" max="14" width="11.28515625" style="7" customWidth="1"/>
    <col min="15" max="15" width="10.85546875" style="7" customWidth="1"/>
    <col min="16" max="16" width="11" style="7" customWidth="1"/>
    <col min="17" max="18" width="9.140625" style="7"/>
    <col min="19" max="25" width="9.5703125" style="7" bestFit="1" customWidth="1"/>
    <col min="26" max="26" width="12.85546875" style="7" customWidth="1"/>
    <col min="27" max="27" width="12" style="7" customWidth="1"/>
    <col min="28" max="28" width="9.5703125" style="7" bestFit="1" customWidth="1"/>
    <col min="29" max="16384" width="9.140625" style="7"/>
  </cols>
  <sheetData>
    <row r="1" spans="1:112" s="9" customFormat="1" x14ac:dyDescent="0.25">
      <c r="A1" s="3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</row>
    <row r="2" spans="1:112" x14ac:dyDescent="0.25">
      <c r="A2" s="4" t="s">
        <v>1</v>
      </c>
      <c r="B2" s="2">
        <v>72</v>
      </c>
      <c r="C2" s="2">
        <v>110</v>
      </c>
      <c r="D2" s="2">
        <v>12</v>
      </c>
      <c r="E2" s="2">
        <v>110</v>
      </c>
      <c r="F2" s="2">
        <v>0</v>
      </c>
      <c r="G2" s="2">
        <v>108</v>
      </c>
      <c r="H2" s="2">
        <v>128</v>
      </c>
      <c r="I2" s="2">
        <v>10</v>
      </c>
      <c r="J2" s="2">
        <v>120</v>
      </c>
      <c r="K2" s="2">
        <v>0</v>
      </c>
      <c r="L2" s="2">
        <v>66</v>
      </c>
      <c r="M2" s="2">
        <v>148</v>
      </c>
      <c r="N2" s="2">
        <v>10</v>
      </c>
      <c r="O2" s="2">
        <v>134</v>
      </c>
      <c r="P2" s="2">
        <v>0</v>
      </c>
      <c r="Q2" s="2">
        <v>128</v>
      </c>
      <c r="R2" s="2">
        <v>172</v>
      </c>
      <c r="S2" s="2">
        <v>0</v>
      </c>
      <c r="T2" s="2">
        <v>126</v>
      </c>
      <c r="U2" s="2">
        <v>0</v>
      </c>
      <c r="V2" s="2">
        <v>120</v>
      </c>
      <c r="W2" s="2">
        <v>104</v>
      </c>
      <c r="X2" s="2">
        <v>10</v>
      </c>
      <c r="Y2" s="2">
        <v>120</v>
      </c>
      <c r="Z2" s="2">
        <v>8</v>
      </c>
      <c r="AA2" s="2">
        <v>132</v>
      </c>
      <c r="AB2" s="2">
        <v>160</v>
      </c>
      <c r="AC2" s="2">
        <v>4</v>
      </c>
      <c r="AD2" s="2">
        <v>134</v>
      </c>
      <c r="AE2" s="2">
        <v>4</v>
      </c>
      <c r="AF2" s="2">
        <v>118</v>
      </c>
      <c r="AG2" s="2">
        <v>148</v>
      </c>
      <c r="AH2" s="2">
        <v>12</v>
      </c>
      <c r="AI2" s="2">
        <v>146</v>
      </c>
      <c r="AJ2" s="2">
        <v>0</v>
      </c>
      <c r="AK2" s="2">
        <v>140</v>
      </c>
      <c r="AL2" s="2">
        <v>136</v>
      </c>
      <c r="AM2" s="2">
        <v>6</v>
      </c>
      <c r="AN2" s="2">
        <v>130</v>
      </c>
      <c r="AO2" s="2">
        <v>4</v>
      </c>
      <c r="AP2" s="2">
        <v>122</v>
      </c>
      <c r="AQ2" s="2">
        <v>177</v>
      </c>
      <c r="AR2" s="2">
        <v>0</v>
      </c>
      <c r="AS2" s="2">
        <v>0</v>
      </c>
      <c r="AT2" s="2">
        <v>0</v>
      </c>
      <c r="AU2" s="2">
        <v>202</v>
      </c>
      <c r="AV2" s="2">
        <v>0</v>
      </c>
      <c r="AW2" s="2">
        <v>180</v>
      </c>
      <c r="AX2" s="2">
        <v>0</v>
      </c>
      <c r="AY2" s="2">
        <v>120</v>
      </c>
      <c r="AZ2" s="2">
        <v>140</v>
      </c>
      <c r="BA2" s="2">
        <v>0</v>
      </c>
      <c r="BB2" s="2">
        <v>100</v>
      </c>
      <c r="BC2" s="2">
        <v>0</v>
      </c>
      <c r="BD2" s="2">
        <v>120</v>
      </c>
      <c r="BE2" s="2">
        <v>180</v>
      </c>
      <c r="BF2" s="2">
        <v>0</v>
      </c>
      <c r="BG2" s="2">
        <v>156</v>
      </c>
      <c r="BH2" s="2">
        <v>0</v>
      </c>
      <c r="BI2" s="2">
        <v>108</v>
      </c>
      <c r="BJ2" s="2">
        <v>156</v>
      </c>
      <c r="BK2" s="2">
        <v>0</v>
      </c>
      <c r="BL2" s="2">
        <v>152</v>
      </c>
      <c r="BM2" s="2">
        <v>0</v>
      </c>
      <c r="BN2" s="2">
        <v>0</v>
      </c>
      <c r="BO2" s="2">
        <v>80</v>
      </c>
      <c r="BP2" s="2">
        <v>126</v>
      </c>
      <c r="BQ2" s="2">
        <v>40</v>
      </c>
      <c r="BR2" s="2">
        <v>140</v>
      </c>
      <c r="BS2" s="2">
        <v>0</v>
      </c>
      <c r="BT2" s="2">
        <v>106</v>
      </c>
      <c r="BU2" s="2">
        <v>130</v>
      </c>
      <c r="BV2" s="2">
        <v>22</v>
      </c>
      <c r="BW2" s="2">
        <v>150</v>
      </c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6"/>
    </row>
    <row r="3" spans="1:112" x14ac:dyDescent="0.25">
      <c r="A3" s="4" t="s">
        <v>27</v>
      </c>
      <c r="B3" s="2">
        <v>9</v>
      </c>
      <c r="C3" s="2">
        <v>6</v>
      </c>
      <c r="D3" s="2">
        <v>14</v>
      </c>
      <c r="E3" s="2">
        <v>5</v>
      </c>
      <c r="F3" s="2">
        <v>4</v>
      </c>
      <c r="G3" s="2">
        <v>8</v>
      </c>
      <c r="H3" s="2">
        <v>10</v>
      </c>
      <c r="I3" s="2">
        <v>10</v>
      </c>
      <c r="J3" s="2">
        <v>5</v>
      </c>
      <c r="K3" s="2">
        <v>17</v>
      </c>
      <c r="L3" s="2">
        <v>11</v>
      </c>
      <c r="M3" s="2">
        <v>10</v>
      </c>
      <c r="N3" s="2">
        <v>11</v>
      </c>
      <c r="O3" s="2">
        <v>13</v>
      </c>
      <c r="P3" s="2">
        <v>13</v>
      </c>
      <c r="Q3" s="2">
        <v>6</v>
      </c>
      <c r="R3" s="2">
        <v>7</v>
      </c>
      <c r="S3" s="2">
        <v>5</v>
      </c>
      <c r="T3" s="2">
        <v>1</v>
      </c>
      <c r="U3" s="2">
        <v>7</v>
      </c>
      <c r="V3" s="2">
        <v>10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12</v>
      </c>
      <c r="AF3" s="2">
        <v>17</v>
      </c>
      <c r="AG3" s="2">
        <v>28</v>
      </c>
      <c r="AH3" s="2">
        <v>11</v>
      </c>
      <c r="AI3" s="2">
        <v>9</v>
      </c>
      <c r="AJ3" s="2">
        <v>23</v>
      </c>
      <c r="AK3" s="2">
        <v>48</v>
      </c>
      <c r="AL3" s="2">
        <v>17</v>
      </c>
      <c r="AM3" s="2">
        <v>5</v>
      </c>
      <c r="AN3" s="2">
        <v>12</v>
      </c>
      <c r="AO3" s="2">
        <v>14</v>
      </c>
      <c r="AP3" s="2">
        <v>21</v>
      </c>
      <c r="AQ3" s="2">
        <v>22</v>
      </c>
      <c r="AR3" s="2">
        <v>21</v>
      </c>
      <c r="AS3" s="2">
        <v>1</v>
      </c>
      <c r="AT3" s="2">
        <v>7</v>
      </c>
      <c r="AU3" s="2">
        <v>15</v>
      </c>
      <c r="AV3" s="2">
        <v>10</v>
      </c>
      <c r="AW3" s="2">
        <v>24</v>
      </c>
      <c r="AX3" s="2">
        <v>20</v>
      </c>
      <c r="AY3" s="2">
        <v>8</v>
      </c>
      <c r="AZ3" s="2">
        <v>23</v>
      </c>
      <c r="BA3" s="2">
        <v>29</v>
      </c>
      <c r="BB3" s="2">
        <v>35</v>
      </c>
      <c r="BC3" s="2">
        <v>0</v>
      </c>
      <c r="BD3" s="2">
        <v>6</v>
      </c>
      <c r="BE3" s="2">
        <v>2</v>
      </c>
      <c r="BF3" s="2">
        <v>9</v>
      </c>
      <c r="BG3" s="2">
        <v>3</v>
      </c>
      <c r="BH3" s="2">
        <v>0</v>
      </c>
      <c r="BI3" s="2">
        <v>24</v>
      </c>
      <c r="BJ3" s="2">
        <v>18</v>
      </c>
      <c r="BK3" s="2">
        <v>19</v>
      </c>
      <c r="BL3" s="2">
        <v>16</v>
      </c>
      <c r="BM3" s="2">
        <v>0</v>
      </c>
      <c r="BN3" s="2">
        <v>0</v>
      </c>
      <c r="BO3" s="2">
        <v>24</v>
      </c>
      <c r="BP3" s="2">
        <v>8</v>
      </c>
      <c r="BQ3" s="2">
        <v>19</v>
      </c>
      <c r="BR3" s="2">
        <v>4</v>
      </c>
      <c r="BS3" s="2">
        <v>0</v>
      </c>
      <c r="BT3" s="2">
        <v>10</v>
      </c>
      <c r="BU3" s="2">
        <v>6</v>
      </c>
      <c r="BV3" s="2">
        <v>14</v>
      </c>
      <c r="BW3" s="2">
        <v>3</v>
      </c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6"/>
    </row>
    <row r="4" spans="1:112" x14ac:dyDescent="0.25">
      <c r="A4" s="4" t="s">
        <v>28</v>
      </c>
      <c r="B4" s="2">
        <v>10</v>
      </c>
      <c r="C4" s="2">
        <v>14</v>
      </c>
      <c r="D4" s="2">
        <v>16</v>
      </c>
      <c r="E4" s="2">
        <v>19</v>
      </c>
      <c r="F4" s="2">
        <v>1</v>
      </c>
      <c r="G4" s="2">
        <v>12</v>
      </c>
      <c r="H4" s="2">
        <v>12</v>
      </c>
      <c r="I4" s="2">
        <v>9</v>
      </c>
      <c r="J4" s="2">
        <v>13</v>
      </c>
      <c r="K4" s="2">
        <v>0</v>
      </c>
      <c r="L4" s="2">
        <v>14</v>
      </c>
      <c r="M4" s="2">
        <v>18</v>
      </c>
      <c r="N4" s="2">
        <v>12</v>
      </c>
      <c r="O4" s="2">
        <v>16</v>
      </c>
      <c r="P4" s="2">
        <v>1</v>
      </c>
      <c r="Q4" s="2">
        <v>22</v>
      </c>
      <c r="R4" s="2">
        <v>20</v>
      </c>
      <c r="S4" s="2">
        <v>2</v>
      </c>
      <c r="T4" s="2">
        <v>10</v>
      </c>
      <c r="U4" s="2">
        <v>0</v>
      </c>
      <c r="V4" s="2">
        <v>16</v>
      </c>
      <c r="W4" s="2">
        <v>19</v>
      </c>
      <c r="X4" s="2">
        <v>15</v>
      </c>
      <c r="Y4" s="2">
        <v>9</v>
      </c>
      <c r="Z4" s="2">
        <v>1</v>
      </c>
      <c r="AA4" s="2">
        <v>26</v>
      </c>
      <c r="AB4" s="2">
        <v>22</v>
      </c>
      <c r="AC4" s="2">
        <v>20</v>
      </c>
      <c r="AD4" s="2">
        <v>14</v>
      </c>
      <c r="AE4" s="2">
        <v>10</v>
      </c>
      <c r="AF4" s="2">
        <v>18</v>
      </c>
      <c r="AG4" s="2">
        <v>16</v>
      </c>
      <c r="AH4" s="2">
        <v>11</v>
      </c>
      <c r="AI4" s="2">
        <v>9</v>
      </c>
      <c r="AJ4" s="2">
        <v>2</v>
      </c>
      <c r="AK4" s="2">
        <v>21</v>
      </c>
      <c r="AL4" s="2">
        <v>29</v>
      </c>
      <c r="AM4" s="2">
        <v>21</v>
      </c>
      <c r="AN4" s="2">
        <v>19</v>
      </c>
      <c r="AO4" s="2">
        <v>4</v>
      </c>
      <c r="AP4" s="2">
        <v>19</v>
      </c>
      <c r="AQ4" s="2">
        <v>22</v>
      </c>
      <c r="AR4" s="2">
        <v>15</v>
      </c>
      <c r="AS4" s="2">
        <v>5</v>
      </c>
      <c r="AT4" s="2">
        <v>0</v>
      </c>
      <c r="AU4" s="2">
        <v>31</v>
      </c>
      <c r="AV4" s="2">
        <v>19</v>
      </c>
      <c r="AW4" s="2">
        <v>10</v>
      </c>
      <c r="AX4" s="2">
        <v>1</v>
      </c>
      <c r="AY4" s="2">
        <v>28</v>
      </c>
      <c r="AZ4" s="2">
        <v>21</v>
      </c>
      <c r="BA4" s="2">
        <v>12</v>
      </c>
      <c r="BB4" s="2">
        <v>10</v>
      </c>
      <c r="BC4" s="2">
        <v>0</v>
      </c>
      <c r="BD4" s="2">
        <v>28</v>
      </c>
      <c r="BE4" s="2">
        <v>29</v>
      </c>
      <c r="BF4" s="2">
        <v>10</v>
      </c>
      <c r="BG4" s="2">
        <v>10</v>
      </c>
      <c r="BH4" s="2">
        <v>0</v>
      </c>
      <c r="BI4" s="2">
        <v>18</v>
      </c>
      <c r="BJ4" s="2">
        <v>38</v>
      </c>
      <c r="BK4" s="2">
        <v>17</v>
      </c>
      <c r="BL4" s="2">
        <v>11</v>
      </c>
      <c r="BM4" s="2">
        <v>1</v>
      </c>
      <c r="BN4" s="2">
        <v>27</v>
      </c>
      <c r="BO4" s="2">
        <v>25</v>
      </c>
      <c r="BP4" s="2">
        <v>18</v>
      </c>
      <c r="BQ4" s="2">
        <v>16</v>
      </c>
      <c r="BR4" s="2">
        <v>0</v>
      </c>
      <c r="BS4" s="2">
        <v>24</v>
      </c>
      <c r="BT4" s="2">
        <v>15</v>
      </c>
      <c r="BU4" s="2">
        <v>31</v>
      </c>
      <c r="BV4" s="2">
        <v>10</v>
      </c>
      <c r="BW4" s="2">
        <v>0</v>
      </c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6"/>
    </row>
    <row r="5" spans="1:112" x14ac:dyDescent="0.25">
      <c r="A5" s="4" t="s">
        <v>2</v>
      </c>
      <c r="B5" s="2">
        <v>116</v>
      </c>
      <c r="C5" s="2">
        <v>162</v>
      </c>
      <c r="D5" s="2">
        <v>111</v>
      </c>
      <c r="E5" s="2">
        <v>143</v>
      </c>
      <c r="F5" s="2">
        <v>49</v>
      </c>
      <c r="G5" s="2">
        <v>120</v>
      </c>
      <c r="H5" s="2">
        <v>130</v>
      </c>
      <c r="I5" s="2">
        <v>90</v>
      </c>
      <c r="J5" s="2">
        <v>115</v>
      </c>
      <c r="K5" s="2">
        <v>55</v>
      </c>
      <c r="L5" s="2">
        <v>140</v>
      </c>
      <c r="M5" s="2">
        <v>177</v>
      </c>
      <c r="N5" s="2">
        <v>111</v>
      </c>
      <c r="O5" s="2">
        <v>146</v>
      </c>
      <c r="P5" s="2">
        <v>65</v>
      </c>
      <c r="Q5" s="2">
        <v>130</v>
      </c>
      <c r="R5" s="2">
        <v>152</v>
      </c>
      <c r="S5" s="2">
        <v>60</v>
      </c>
      <c r="T5" s="2">
        <v>120</v>
      </c>
      <c r="U5" s="2">
        <v>42</v>
      </c>
      <c r="V5" s="2">
        <v>160</v>
      </c>
      <c r="W5" s="2">
        <v>150</v>
      </c>
      <c r="X5" s="2">
        <v>103</v>
      </c>
      <c r="Y5" s="2">
        <v>138</v>
      </c>
      <c r="Z5" s="2">
        <v>48</v>
      </c>
      <c r="AA5" s="2">
        <v>186</v>
      </c>
      <c r="AB5" s="2">
        <v>208</v>
      </c>
      <c r="AC5" s="2">
        <v>149</v>
      </c>
      <c r="AD5" s="2">
        <v>141</v>
      </c>
      <c r="AE5" s="2">
        <v>81</v>
      </c>
      <c r="AF5" s="2">
        <v>225</v>
      </c>
      <c r="AG5" s="2">
        <v>243</v>
      </c>
      <c r="AH5" s="2">
        <v>212</v>
      </c>
      <c r="AI5" s="2">
        <v>221</v>
      </c>
      <c r="AJ5" s="2">
        <v>66</v>
      </c>
      <c r="AK5" s="2">
        <v>292</v>
      </c>
      <c r="AL5" s="2">
        <v>200</v>
      </c>
      <c r="AM5" s="2">
        <v>133</v>
      </c>
      <c r="AN5" s="2">
        <v>164</v>
      </c>
      <c r="AO5" s="2">
        <v>104</v>
      </c>
      <c r="AP5" s="2">
        <v>201</v>
      </c>
      <c r="AQ5" s="2">
        <v>270</v>
      </c>
      <c r="AR5" s="2">
        <v>234</v>
      </c>
      <c r="AS5" s="2">
        <v>197</v>
      </c>
      <c r="AT5" s="2">
        <v>196</v>
      </c>
      <c r="AU5" s="2">
        <v>154</v>
      </c>
      <c r="AV5" s="2">
        <v>194</v>
      </c>
      <c r="AW5" s="2">
        <v>70</v>
      </c>
      <c r="AX5" s="2">
        <v>203</v>
      </c>
      <c r="AY5" s="2">
        <v>230</v>
      </c>
      <c r="AZ5" s="2">
        <v>191</v>
      </c>
      <c r="BA5" s="2">
        <v>204</v>
      </c>
      <c r="BB5" s="2">
        <v>37</v>
      </c>
      <c r="BC5" s="2">
        <v>170</v>
      </c>
      <c r="BD5" s="2">
        <v>160</v>
      </c>
      <c r="BE5" s="2">
        <v>110</v>
      </c>
      <c r="BF5" s="2">
        <v>145</v>
      </c>
      <c r="BG5" s="2">
        <v>55</v>
      </c>
      <c r="BH5" s="2">
        <v>165</v>
      </c>
      <c r="BI5" s="2">
        <v>200</v>
      </c>
      <c r="BJ5" s="2">
        <v>120</v>
      </c>
      <c r="BK5" s="2">
        <v>130</v>
      </c>
      <c r="BL5" s="2">
        <v>35</v>
      </c>
      <c r="BM5" s="2">
        <v>217</v>
      </c>
      <c r="BN5" s="2">
        <v>180</v>
      </c>
      <c r="BO5" s="2">
        <v>356</v>
      </c>
      <c r="BP5" s="2">
        <v>160</v>
      </c>
      <c r="BQ5" s="2">
        <v>55</v>
      </c>
      <c r="BR5" s="2">
        <v>171</v>
      </c>
      <c r="BS5" s="2">
        <v>187</v>
      </c>
      <c r="BT5" s="2">
        <v>167</v>
      </c>
      <c r="BU5" s="2">
        <v>127</v>
      </c>
      <c r="BV5" s="2">
        <v>43</v>
      </c>
      <c r="BW5" s="2">
        <v>0</v>
      </c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6"/>
    </row>
    <row r="6" spans="1:112" x14ac:dyDescent="0.25">
      <c r="A6" s="4" t="s">
        <v>3</v>
      </c>
      <c r="B6" s="2">
        <v>85</v>
      </c>
      <c r="C6" s="2">
        <v>104</v>
      </c>
      <c r="D6" s="2">
        <v>89</v>
      </c>
      <c r="E6" s="2">
        <v>95</v>
      </c>
      <c r="F6" s="2">
        <v>22</v>
      </c>
      <c r="G6" s="2">
        <v>85</v>
      </c>
      <c r="H6" s="2">
        <v>93</v>
      </c>
      <c r="I6" s="2">
        <v>61</v>
      </c>
      <c r="J6" s="2">
        <v>74</v>
      </c>
      <c r="K6" s="2">
        <v>27</v>
      </c>
      <c r="L6" s="2">
        <v>147</v>
      </c>
      <c r="M6" s="2">
        <v>126</v>
      </c>
      <c r="N6" s="2">
        <v>98</v>
      </c>
      <c r="O6" s="2">
        <v>82</v>
      </c>
      <c r="P6" s="2">
        <v>37</v>
      </c>
      <c r="Q6" s="2">
        <v>81</v>
      </c>
      <c r="R6" s="2">
        <v>108</v>
      </c>
      <c r="S6" s="2">
        <v>86</v>
      </c>
      <c r="T6" s="2">
        <v>72</v>
      </c>
      <c r="U6" s="2">
        <v>37</v>
      </c>
      <c r="V6" s="2">
        <v>113</v>
      </c>
      <c r="W6" s="2">
        <v>85</v>
      </c>
      <c r="X6" s="2">
        <v>52</v>
      </c>
      <c r="Y6" s="2">
        <v>80</v>
      </c>
      <c r="Z6" s="2">
        <v>17</v>
      </c>
      <c r="AA6" s="2">
        <v>97</v>
      </c>
      <c r="AB6" s="2">
        <v>119</v>
      </c>
      <c r="AC6" s="2">
        <v>93</v>
      </c>
      <c r="AD6" s="2">
        <v>74</v>
      </c>
      <c r="AE6" s="2">
        <v>52</v>
      </c>
      <c r="AF6" s="2">
        <v>149</v>
      </c>
      <c r="AG6" s="2">
        <v>157</v>
      </c>
      <c r="AH6" s="2">
        <v>164</v>
      </c>
      <c r="AI6" s="2">
        <v>190</v>
      </c>
      <c r="AJ6" s="2">
        <v>77</v>
      </c>
      <c r="AK6" s="2">
        <v>239</v>
      </c>
      <c r="AL6" s="2">
        <v>155</v>
      </c>
      <c r="AM6" s="2">
        <v>96</v>
      </c>
      <c r="AN6" s="2">
        <v>115</v>
      </c>
      <c r="AO6" s="2">
        <v>100</v>
      </c>
      <c r="AP6" s="2">
        <v>158</v>
      </c>
      <c r="AQ6" s="2">
        <v>204</v>
      </c>
      <c r="AR6" s="2">
        <v>152</v>
      </c>
      <c r="AS6" s="2">
        <v>76</v>
      </c>
      <c r="AT6" s="2">
        <v>22</v>
      </c>
      <c r="AU6" s="2">
        <v>138</v>
      </c>
      <c r="AV6" s="2">
        <v>125</v>
      </c>
      <c r="AW6" s="2">
        <v>123</v>
      </c>
      <c r="AX6" s="2">
        <v>40</v>
      </c>
      <c r="AY6" s="2">
        <v>153</v>
      </c>
      <c r="AZ6" s="2">
        <v>168</v>
      </c>
      <c r="BA6" s="2">
        <v>163</v>
      </c>
      <c r="BB6" s="2">
        <v>147</v>
      </c>
      <c r="BC6" s="2">
        <v>21</v>
      </c>
      <c r="BD6" s="2">
        <v>177</v>
      </c>
      <c r="BE6" s="2">
        <v>106</v>
      </c>
      <c r="BF6" s="2">
        <v>75</v>
      </c>
      <c r="BG6" s="2">
        <v>73</v>
      </c>
      <c r="BH6" s="2">
        <v>64</v>
      </c>
      <c r="BI6" s="2">
        <v>336</v>
      </c>
      <c r="BJ6" s="2">
        <v>244</v>
      </c>
      <c r="BK6" s="2">
        <v>166</v>
      </c>
      <c r="BL6" s="2">
        <v>80</v>
      </c>
      <c r="BM6" s="2">
        <v>15</v>
      </c>
      <c r="BN6" s="2">
        <v>168</v>
      </c>
      <c r="BO6" s="2">
        <v>130</v>
      </c>
      <c r="BP6" s="2">
        <v>305</v>
      </c>
      <c r="BQ6" s="2">
        <v>96</v>
      </c>
      <c r="BR6" s="2">
        <v>20</v>
      </c>
      <c r="BS6" s="2">
        <v>122</v>
      </c>
      <c r="BT6" s="2">
        <v>128</v>
      </c>
      <c r="BU6" s="2">
        <v>125</v>
      </c>
      <c r="BV6" s="2">
        <v>70</v>
      </c>
      <c r="BW6" s="2">
        <v>50</v>
      </c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6"/>
    </row>
    <row r="7" spans="1:112" x14ac:dyDescent="0.25">
      <c r="A7" s="4" t="s">
        <v>29</v>
      </c>
      <c r="B7" s="2">
        <v>69</v>
      </c>
      <c r="C7" s="2">
        <v>72</v>
      </c>
      <c r="D7" s="2">
        <v>49</v>
      </c>
      <c r="E7" s="2">
        <v>76</v>
      </c>
      <c r="F7" s="2">
        <v>2</v>
      </c>
      <c r="G7" s="2">
        <v>85</v>
      </c>
      <c r="H7" s="2">
        <v>89</v>
      </c>
      <c r="I7" s="2">
        <v>59</v>
      </c>
      <c r="J7" s="2">
        <v>73</v>
      </c>
      <c r="K7" s="2">
        <v>27</v>
      </c>
      <c r="L7" s="2">
        <v>78</v>
      </c>
      <c r="M7" s="2">
        <v>100</v>
      </c>
      <c r="N7" s="2">
        <v>71</v>
      </c>
      <c r="O7" s="2">
        <v>80</v>
      </c>
      <c r="P7" s="2">
        <v>3</v>
      </c>
      <c r="Q7" s="2">
        <v>78</v>
      </c>
      <c r="R7" s="2">
        <v>103</v>
      </c>
      <c r="S7" s="2">
        <v>70</v>
      </c>
      <c r="T7" s="2">
        <v>72</v>
      </c>
      <c r="U7" s="2">
        <v>20</v>
      </c>
      <c r="V7" s="2">
        <v>113</v>
      </c>
      <c r="W7" s="2">
        <v>85</v>
      </c>
      <c r="X7" s="2">
        <v>52</v>
      </c>
      <c r="Y7" s="2">
        <v>80</v>
      </c>
      <c r="Z7" s="2">
        <v>17</v>
      </c>
      <c r="AA7" s="2">
        <v>97</v>
      </c>
      <c r="AB7" s="2">
        <v>119</v>
      </c>
      <c r="AC7" s="2">
        <v>93</v>
      </c>
      <c r="AD7" s="2">
        <v>74</v>
      </c>
      <c r="AE7" s="2">
        <v>27</v>
      </c>
      <c r="AF7" s="2">
        <v>106</v>
      </c>
      <c r="AG7" s="2">
        <v>123</v>
      </c>
      <c r="AH7" s="2">
        <v>104</v>
      </c>
      <c r="AI7" s="2">
        <v>78</v>
      </c>
      <c r="AJ7" s="2">
        <v>21</v>
      </c>
      <c r="AK7" s="2">
        <v>129</v>
      </c>
      <c r="AL7" s="2">
        <v>122</v>
      </c>
      <c r="AM7" s="2">
        <v>81</v>
      </c>
      <c r="AN7" s="2">
        <v>88</v>
      </c>
      <c r="AO7" s="2">
        <v>23</v>
      </c>
      <c r="AP7" s="2">
        <v>117</v>
      </c>
      <c r="AQ7" s="2">
        <v>138</v>
      </c>
      <c r="AR7" s="2">
        <v>85</v>
      </c>
      <c r="AS7" s="2">
        <v>76</v>
      </c>
      <c r="AT7" s="2">
        <v>3</v>
      </c>
      <c r="AU7" s="2">
        <v>132</v>
      </c>
      <c r="AV7" s="2">
        <v>101</v>
      </c>
      <c r="AW7" s="2">
        <v>74</v>
      </c>
      <c r="AX7" s="2">
        <v>0</v>
      </c>
      <c r="AY7" s="2">
        <v>115</v>
      </c>
      <c r="AZ7" s="2">
        <v>138</v>
      </c>
      <c r="BA7" s="2">
        <v>77</v>
      </c>
      <c r="BB7" s="2">
        <v>58</v>
      </c>
      <c r="BC7" s="2">
        <v>2</v>
      </c>
      <c r="BD7" s="2">
        <v>118</v>
      </c>
      <c r="BE7" s="2">
        <v>106</v>
      </c>
      <c r="BF7" s="2">
        <v>75</v>
      </c>
      <c r="BG7" s="2">
        <v>58</v>
      </c>
      <c r="BH7" s="2">
        <v>0</v>
      </c>
      <c r="BI7" s="2">
        <v>125</v>
      </c>
      <c r="BJ7" s="2">
        <v>115</v>
      </c>
      <c r="BK7" s="2">
        <v>98</v>
      </c>
      <c r="BL7" s="2">
        <v>70</v>
      </c>
      <c r="BM7" s="2">
        <v>4</v>
      </c>
      <c r="BN7" s="2">
        <v>112</v>
      </c>
      <c r="BO7" s="2">
        <v>113</v>
      </c>
      <c r="BP7" s="2">
        <v>99</v>
      </c>
      <c r="BQ7" s="2">
        <v>96</v>
      </c>
      <c r="BR7" s="2">
        <v>0</v>
      </c>
      <c r="BS7" s="2">
        <v>107</v>
      </c>
      <c r="BT7" s="2">
        <v>112</v>
      </c>
      <c r="BU7" s="2">
        <v>94</v>
      </c>
      <c r="BV7" s="2">
        <v>60</v>
      </c>
      <c r="BW7" s="2">
        <v>0</v>
      </c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6"/>
    </row>
    <row r="8" spans="1:112" x14ac:dyDescent="0.25">
      <c r="A8" s="4" t="s">
        <v>30</v>
      </c>
      <c r="B8" s="2">
        <v>7</v>
      </c>
      <c r="C8" s="2">
        <v>5</v>
      </c>
      <c r="D8" s="2">
        <v>8</v>
      </c>
      <c r="E8" s="2">
        <v>0</v>
      </c>
      <c r="F8" s="2">
        <v>0</v>
      </c>
      <c r="G8" s="2">
        <v>8</v>
      </c>
      <c r="H8" s="2">
        <v>10</v>
      </c>
      <c r="I8" s="2">
        <v>2</v>
      </c>
      <c r="J8" s="2">
        <v>0</v>
      </c>
      <c r="K8" s="2">
        <v>1</v>
      </c>
      <c r="L8" s="2">
        <v>3</v>
      </c>
      <c r="M8" s="2">
        <v>6</v>
      </c>
      <c r="N8" s="2">
        <v>5</v>
      </c>
      <c r="O8" s="2">
        <v>1</v>
      </c>
      <c r="P8" s="2">
        <v>1</v>
      </c>
      <c r="Q8" s="2">
        <v>3</v>
      </c>
      <c r="R8" s="2">
        <v>4</v>
      </c>
      <c r="S8" s="2">
        <v>23</v>
      </c>
      <c r="T8" s="2">
        <v>1</v>
      </c>
      <c r="U8" s="2">
        <v>0</v>
      </c>
      <c r="V8" s="2">
        <v>7</v>
      </c>
      <c r="W8" s="2">
        <v>3</v>
      </c>
      <c r="X8" s="2">
        <v>0</v>
      </c>
      <c r="Y8" s="2">
        <v>4</v>
      </c>
      <c r="Z8" s="2">
        <v>0</v>
      </c>
      <c r="AA8" s="2">
        <v>4</v>
      </c>
      <c r="AB8" s="2">
        <v>14</v>
      </c>
      <c r="AC8" s="2">
        <v>9</v>
      </c>
      <c r="AD8" s="2">
        <v>0</v>
      </c>
      <c r="AE8" s="2">
        <v>0</v>
      </c>
      <c r="AF8" s="2">
        <v>9</v>
      </c>
      <c r="AG8" s="2">
        <v>13</v>
      </c>
      <c r="AH8" s="2">
        <v>8</v>
      </c>
      <c r="AI8" s="2">
        <v>5</v>
      </c>
      <c r="AJ8" s="2">
        <v>5</v>
      </c>
      <c r="AK8" s="2">
        <v>10</v>
      </c>
      <c r="AL8" s="2">
        <v>27</v>
      </c>
      <c r="AM8" s="2">
        <v>21</v>
      </c>
      <c r="AN8" s="2">
        <v>24</v>
      </c>
      <c r="AO8" s="2">
        <v>47</v>
      </c>
      <c r="AP8" s="2">
        <v>17</v>
      </c>
      <c r="AQ8" s="2">
        <v>6</v>
      </c>
      <c r="AR8" s="2">
        <v>5</v>
      </c>
      <c r="AS8" s="2">
        <v>0</v>
      </c>
      <c r="AT8" s="2">
        <v>0</v>
      </c>
      <c r="AU8" s="2">
        <v>8</v>
      </c>
      <c r="AV8" s="2">
        <v>7</v>
      </c>
      <c r="AW8" s="2">
        <v>0</v>
      </c>
      <c r="AX8" s="2">
        <v>0</v>
      </c>
      <c r="AY8" s="2">
        <v>18</v>
      </c>
      <c r="AZ8" s="2">
        <v>16</v>
      </c>
      <c r="BA8" s="2">
        <v>0</v>
      </c>
      <c r="BB8" s="2">
        <v>0</v>
      </c>
      <c r="BC8" s="2">
        <v>3</v>
      </c>
      <c r="BD8" s="2">
        <v>8</v>
      </c>
      <c r="BE8" s="2">
        <v>15</v>
      </c>
      <c r="BF8" s="2">
        <v>0</v>
      </c>
      <c r="BG8" s="2">
        <v>12</v>
      </c>
      <c r="BH8" s="2">
        <v>1</v>
      </c>
      <c r="BI8" s="2">
        <v>1</v>
      </c>
      <c r="BJ8" s="2">
        <v>8</v>
      </c>
      <c r="BK8" s="2">
        <v>14</v>
      </c>
      <c r="BL8" s="2">
        <v>9</v>
      </c>
      <c r="BM8" s="2">
        <v>11</v>
      </c>
      <c r="BN8" s="2">
        <v>6</v>
      </c>
      <c r="BO8" s="2">
        <v>9</v>
      </c>
      <c r="BP8" s="2">
        <v>7</v>
      </c>
      <c r="BQ8" s="2">
        <v>7</v>
      </c>
      <c r="BR8" s="2">
        <v>1</v>
      </c>
      <c r="BS8" s="2">
        <v>0</v>
      </c>
      <c r="BT8" s="2">
        <v>13</v>
      </c>
      <c r="BU8" s="2">
        <v>11</v>
      </c>
      <c r="BV8" s="2">
        <v>13</v>
      </c>
      <c r="BW8" s="2">
        <v>0</v>
      </c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6"/>
    </row>
    <row r="9" spans="1:112" x14ac:dyDescent="0.25">
      <c r="A9" s="4" t="s">
        <v>4</v>
      </c>
      <c r="B9" s="2">
        <v>78</v>
      </c>
      <c r="C9" s="2">
        <v>79</v>
      </c>
      <c r="D9" s="2">
        <v>61</v>
      </c>
      <c r="E9" s="2">
        <v>93</v>
      </c>
      <c r="F9" s="2">
        <v>4</v>
      </c>
      <c r="G9" s="2">
        <v>105</v>
      </c>
      <c r="H9" s="2">
        <v>100</v>
      </c>
      <c r="I9" s="2">
        <v>56</v>
      </c>
      <c r="J9" s="2">
        <v>74</v>
      </c>
      <c r="K9" s="2">
        <v>12</v>
      </c>
      <c r="L9" s="2">
        <v>101</v>
      </c>
      <c r="M9" s="2">
        <v>107</v>
      </c>
      <c r="N9" s="2">
        <v>68</v>
      </c>
      <c r="O9" s="2">
        <v>85</v>
      </c>
      <c r="P9" s="2">
        <v>16</v>
      </c>
      <c r="Q9" s="2">
        <v>100</v>
      </c>
      <c r="R9" s="2">
        <v>115</v>
      </c>
      <c r="S9" s="2">
        <v>52</v>
      </c>
      <c r="T9" s="2">
        <v>78</v>
      </c>
      <c r="U9" s="2">
        <v>9</v>
      </c>
      <c r="V9" s="2">
        <v>110</v>
      </c>
      <c r="W9" s="2">
        <v>64</v>
      </c>
      <c r="X9" s="2">
        <v>49</v>
      </c>
      <c r="Y9" s="2">
        <v>104</v>
      </c>
      <c r="Z9" s="2">
        <v>8</v>
      </c>
      <c r="AA9" s="2">
        <v>60</v>
      </c>
      <c r="AB9" s="2">
        <v>101</v>
      </c>
      <c r="AC9" s="2">
        <v>67</v>
      </c>
      <c r="AD9" s="2">
        <v>79</v>
      </c>
      <c r="AE9" s="2">
        <v>35</v>
      </c>
      <c r="AF9" s="2">
        <v>97</v>
      </c>
      <c r="AG9" s="2">
        <v>119</v>
      </c>
      <c r="AH9" s="2">
        <v>75</v>
      </c>
      <c r="AI9" s="2">
        <v>104</v>
      </c>
      <c r="AJ9" s="2">
        <v>36</v>
      </c>
      <c r="AK9" s="2">
        <v>172</v>
      </c>
      <c r="AL9" s="2">
        <v>128</v>
      </c>
      <c r="AM9" s="2">
        <v>88</v>
      </c>
      <c r="AN9" s="2">
        <v>115</v>
      </c>
      <c r="AO9" s="2">
        <v>62</v>
      </c>
      <c r="AP9" s="2">
        <v>169</v>
      </c>
      <c r="AQ9" s="2">
        <v>137</v>
      </c>
      <c r="AR9" s="2">
        <v>71</v>
      </c>
      <c r="AS9" s="2">
        <v>90</v>
      </c>
      <c r="AT9" s="2">
        <v>28</v>
      </c>
      <c r="AU9" s="2">
        <v>142</v>
      </c>
      <c r="AV9" s="2">
        <v>93</v>
      </c>
      <c r="AW9" s="2">
        <v>114</v>
      </c>
      <c r="AX9" s="2">
        <v>21</v>
      </c>
      <c r="AY9" s="2">
        <v>137</v>
      </c>
      <c r="AZ9" s="2">
        <v>133</v>
      </c>
      <c r="BA9" s="2">
        <v>82</v>
      </c>
      <c r="BB9" s="2">
        <v>93</v>
      </c>
      <c r="BC9" s="2">
        <v>1</v>
      </c>
      <c r="BD9" s="2">
        <v>116</v>
      </c>
      <c r="BE9" s="2">
        <v>100</v>
      </c>
      <c r="BF9" s="2">
        <v>57</v>
      </c>
      <c r="BG9" s="2">
        <v>76</v>
      </c>
      <c r="BH9" s="2">
        <v>0</v>
      </c>
      <c r="BI9" s="2">
        <v>140</v>
      </c>
      <c r="BJ9" s="2">
        <v>122</v>
      </c>
      <c r="BK9" s="2">
        <v>77</v>
      </c>
      <c r="BL9" s="2">
        <v>89</v>
      </c>
      <c r="BM9" s="2">
        <v>3</v>
      </c>
      <c r="BN9" s="2">
        <v>135</v>
      </c>
      <c r="BO9" s="2">
        <v>101</v>
      </c>
      <c r="BP9" s="2">
        <v>121</v>
      </c>
      <c r="BQ9" s="2">
        <v>86</v>
      </c>
      <c r="BR9" s="2">
        <v>1</v>
      </c>
      <c r="BS9" s="2">
        <v>119</v>
      </c>
      <c r="BT9" s="2">
        <v>94</v>
      </c>
      <c r="BU9" s="2">
        <v>106</v>
      </c>
      <c r="BV9" s="2">
        <v>72</v>
      </c>
      <c r="BW9" s="2">
        <v>0</v>
      </c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6"/>
    </row>
    <row r="10" spans="1:112" x14ac:dyDescent="0.25">
      <c r="A10" s="4" t="s">
        <v>5</v>
      </c>
      <c r="B10" s="2">
        <v>3</v>
      </c>
      <c r="C10" s="2">
        <v>7</v>
      </c>
      <c r="D10" s="2">
        <v>7</v>
      </c>
      <c r="E10" s="2">
        <v>3</v>
      </c>
      <c r="F10" s="2">
        <v>0</v>
      </c>
      <c r="G10" s="2">
        <v>15</v>
      </c>
      <c r="H10" s="2">
        <v>0</v>
      </c>
      <c r="I10" s="2">
        <v>4</v>
      </c>
      <c r="J10" s="2">
        <v>4</v>
      </c>
      <c r="K10" s="2">
        <v>1</v>
      </c>
      <c r="L10" s="2">
        <v>8</v>
      </c>
      <c r="M10" s="2">
        <v>4</v>
      </c>
      <c r="N10" s="2">
        <v>2</v>
      </c>
      <c r="O10" s="2">
        <v>6</v>
      </c>
      <c r="P10" s="2">
        <v>5</v>
      </c>
      <c r="Q10" s="2">
        <v>8</v>
      </c>
      <c r="R10" s="2">
        <v>6</v>
      </c>
      <c r="S10" s="2">
        <v>5</v>
      </c>
      <c r="T10" s="2">
        <v>1</v>
      </c>
      <c r="U10" s="2">
        <v>3</v>
      </c>
      <c r="V10" s="2">
        <v>10</v>
      </c>
      <c r="W10" s="2">
        <v>9</v>
      </c>
      <c r="X10" s="2">
        <v>8</v>
      </c>
      <c r="Y10" s="2">
        <v>0</v>
      </c>
      <c r="Z10" s="2">
        <v>5</v>
      </c>
      <c r="AA10" s="2">
        <v>11</v>
      </c>
      <c r="AB10" s="2">
        <v>5</v>
      </c>
      <c r="AC10" s="2">
        <v>5</v>
      </c>
      <c r="AD10" s="2">
        <v>11</v>
      </c>
      <c r="AE10" s="2">
        <v>1</v>
      </c>
      <c r="AF10" s="2">
        <v>11</v>
      </c>
      <c r="AG10" s="2">
        <v>11</v>
      </c>
      <c r="AH10" s="2">
        <v>3</v>
      </c>
      <c r="AI10" s="2">
        <v>4</v>
      </c>
      <c r="AJ10" s="2">
        <v>12</v>
      </c>
      <c r="AK10" s="2">
        <v>9</v>
      </c>
      <c r="AL10" s="2">
        <v>5</v>
      </c>
      <c r="AM10" s="2">
        <v>6</v>
      </c>
      <c r="AN10" s="2">
        <v>0</v>
      </c>
      <c r="AO10" s="2">
        <v>10</v>
      </c>
      <c r="AP10" s="2">
        <v>8</v>
      </c>
      <c r="AQ10" s="2">
        <v>7</v>
      </c>
      <c r="AR10" s="2">
        <v>3</v>
      </c>
      <c r="AS10" s="2">
        <v>0</v>
      </c>
      <c r="AT10" s="2">
        <v>0</v>
      </c>
      <c r="AU10" s="2">
        <v>7</v>
      </c>
      <c r="AV10" s="2">
        <v>5</v>
      </c>
      <c r="AW10" s="2">
        <v>9</v>
      </c>
      <c r="AX10" s="2">
        <v>1</v>
      </c>
      <c r="AY10" s="2">
        <v>14</v>
      </c>
      <c r="AZ10" s="2">
        <v>6</v>
      </c>
      <c r="BA10" s="2">
        <v>5</v>
      </c>
      <c r="BB10" s="2">
        <v>4</v>
      </c>
      <c r="BC10" s="2">
        <v>0</v>
      </c>
      <c r="BD10" s="2">
        <v>65</v>
      </c>
      <c r="BE10" s="2">
        <v>3</v>
      </c>
      <c r="BF10" s="2">
        <v>2</v>
      </c>
      <c r="BG10" s="2">
        <v>0</v>
      </c>
      <c r="BH10" s="2">
        <v>4</v>
      </c>
      <c r="BI10" s="2">
        <v>13</v>
      </c>
      <c r="BJ10" s="2">
        <v>6</v>
      </c>
      <c r="BK10" s="2">
        <v>1</v>
      </c>
      <c r="BL10" s="2">
        <v>0</v>
      </c>
      <c r="BM10" s="2">
        <v>0</v>
      </c>
      <c r="BN10" s="2">
        <v>0</v>
      </c>
      <c r="BO10" s="2">
        <v>0</v>
      </c>
      <c r="BP10" s="2">
        <v>4</v>
      </c>
      <c r="BQ10" s="2">
        <v>4</v>
      </c>
      <c r="BR10" s="2">
        <v>1</v>
      </c>
      <c r="BS10" s="2">
        <v>0</v>
      </c>
      <c r="BT10" s="2">
        <v>0</v>
      </c>
      <c r="BU10" s="2">
        <v>0</v>
      </c>
      <c r="BV10" s="2">
        <v>3</v>
      </c>
      <c r="BW10" s="2">
        <v>0</v>
      </c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6"/>
    </row>
    <row r="11" spans="1:112" x14ac:dyDescent="0.25">
      <c r="A11" s="4" t="s">
        <v>31</v>
      </c>
      <c r="B11" s="2">
        <v>78</v>
      </c>
      <c r="C11" s="2">
        <v>79</v>
      </c>
      <c r="D11" s="2">
        <v>61</v>
      </c>
      <c r="E11" s="2">
        <v>93</v>
      </c>
      <c r="F11" s="2">
        <v>4</v>
      </c>
      <c r="G11" s="2">
        <v>105</v>
      </c>
      <c r="H11" s="2">
        <v>100</v>
      </c>
      <c r="I11" s="2">
        <v>56</v>
      </c>
      <c r="J11" s="2">
        <v>74</v>
      </c>
      <c r="K11" s="2">
        <v>12</v>
      </c>
      <c r="L11" s="2">
        <v>101</v>
      </c>
      <c r="M11" s="2">
        <v>107</v>
      </c>
      <c r="N11" s="2">
        <v>68</v>
      </c>
      <c r="O11" s="2">
        <v>85</v>
      </c>
      <c r="P11" s="2">
        <v>16</v>
      </c>
      <c r="Q11" s="2">
        <v>100</v>
      </c>
      <c r="R11" s="2">
        <v>115</v>
      </c>
      <c r="S11" s="2">
        <v>52</v>
      </c>
      <c r="T11" s="2">
        <v>78</v>
      </c>
      <c r="U11" s="2">
        <v>9</v>
      </c>
      <c r="V11" s="2">
        <v>110</v>
      </c>
      <c r="W11" s="2">
        <v>64</v>
      </c>
      <c r="X11" s="2">
        <v>49</v>
      </c>
      <c r="Y11" s="2">
        <v>104</v>
      </c>
      <c r="Z11" s="2">
        <v>8</v>
      </c>
      <c r="AA11" s="2">
        <v>60</v>
      </c>
      <c r="AB11" s="2">
        <v>101</v>
      </c>
      <c r="AC11" s="2">
        <v>67</v>
      </c>
      <c r="AD11" s="2">
        <v>79</v>
      </c>
      <c r="AE11" s="2">
        <v>35</v>
      </c>
      <c r="AF11" s="2">
        <v>97</v>
      </c>
      <c r="AG11" s="2">
        <v>119</v>
      </c>
      <c r="AH11" s="2">
        <v>75</v>
      </c>
      <c r="AI11" s="2">
        <v>104</v>
      </c>
      <c r="AJ11" s="2">
        <v>36</v>
      </c>
      <c r="AK11" s="2">
        <v>172</v>
      </c>
      <c r="AL11" s="2">
        <v>128</v>
      </c>
      <c r="AM11" s="2">
        <v>88</v>
      </c>
      <c r="AN11" s="2">
        <v>115</v>
      </c>
      <c r="AO11" s="2">
        <v>62</v>
      </c>
      <c r="AP11" s="2">
        <v>169</v>
      </c>
      <c r="AQ11" s="2">
        <v>137</v>
      </c>
      <c r="AR11" s="2">
        <v>71</v>
      </c>
      <c r="AS11" s="2">
        <v>90</v>
      </c>
      <c r="AT11" s="2">
        <v>28</v>
      </c>
      <c r="AU11" s="2">
        <v>142</v>
      </c>
      <c r="AV11" s="2">
        <v>93</v>
      </c>
      <c r="AW11" s="2">
        <v>114</v>
      </c>
      <c r="AX11" s="2">
        <v>21</v>
      </c>
      <c r="AY11" s="2">
        <v>137</v>
      </c>
      <c r="AZ11" s="2">
        <v>133</v>
      </c>
      <c r="BA11" s="2">
        <v>82</v>
      </c>
      <c r="BB11" s="2">
        <v>93</v>
      </c>
      <c r="BC11" s="2">
        <v>1</v>
      </c>
      <c r="BD11" s="2">
        <v>116</v>
      </c>
      <c r="BE11" s="2">
        <v>100</v>
      </c>
      <c r="BF11" s="2">
        <v>57</v>
      </c>
      <c r="BG11" s="2">
        <v>76</v>
      </c>
      <c r="BH11" s="2">
        <v>0</v>
      </c>
      <c r="BI11" s="2">
        <v>140</v>
      </c>
      <c r="BJ11" s="2">
        <v>122</v>
      </c>
      <c r="BK11" s="2">
        <v>77</v>
      </c>
      <c r="BL11" s="2">
        <v>82</v>
      </c>
      <c r="BM11" s="2">
        <v>3</v>
      </c>
      <c r="BN11" s="2">
        <v>135</v>
      </c>
      <c r="BO11" s="2">
        <v>101</v>
      </c>
      <c r="BP11" s="2">
        <v>108</v>
      </c>
      <c r="BQ11" s="2">
        <v>86</v>
      </c>
      <c r="BR11" s="2">
        <v>1</v>
      </c>
      <c r="BS11" s="2">
        <v>119</v>
      </c>
      <c r="BT11" s="2">
        <v>94</v>
      </c>
      <c r="BU11" s="2">
        <v>106</v>
      </c>
      <c r="BV11" s="2">
        <v>72</v>
      </c>
      <c r="BW11" s="2">
        <v>0</v>
      </c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</row>
    <row r="12" spans="1:112" x14ac:dyDescent="0.25">
      <c r="A12" s="4" t="s">
        <v>6</v>
      </c>
      <c r="B12" s="2">
        <v>72</v>
      </c>
      <c r="C12" s="2">
        <v>74</v>
      </c>
      <c r="D12" s="2">
        <v>54</v>
      </c>
      <c r="E12" s="2">
        <v>88</v>
      </c>
      <c r="F12" s="2">
        <v>4</v>
      </c>
      <c r="G12" s="2">
        <v>101</v>
      </c>
      <c r="H12" s="2">
        <v>95</v>
      </c>
      <c r="I12" s="2">
        <v>56</v>
      </c>
      <c r="J12" s="2">
        <v>72</v>
      </c>
      <c r="K12" s="2">
        <v>12</v>
      </c>
      <c r="L12" s="2">
        <v>96</v>
      </c>
      <c r="M12" s="2">
        <v>102</v>
      </c>
      <c r="N12" s="2">
        <v>63</v>
      </c>
      <c r="O12" s="2">
        <v>85</v>
      </c>
      <c r="P12" s="2">
        <v>8</v>
      </c>
      <c r="Q12" s="2">
        <v>98</v>
      </c>
      <c r="R12" s="2">
        <v>112</v>
      </c>
      <c r="S12" s="2">
        <v>52</v>
      </c>
      <c r="T12" s="2">
        <v>78</v>
      </c>
      <c r="U12" s="2">
        <v>9</v>
      </c>
      <c r="V12" s="2">
        <v>110</v>
      </c>
      <c r="W12" s="2">
        <v>64</v>
      </c>
      <c r="X12" s="2">
        <v>43</v>
      </c>
      <c r="Y12" s="2">
        <v>104</v>
      </c>
      <c r="Z12" s="2">
        <v>8</v>
      </c>
      <c r="AA12" s="2">
        <v>60</v>
      </c>
      <c r="AB12" s="2">
        <v>101</v>
      </c>
      <c r="AC12" s="2">
        <v>67</v>
      </c>
      <c r="AD12" s="2">
        <v>79</v>
      </c>
      <c r="AE12" s="2">
        <v>27</v>
      </c>
      <c r="AF12" s="2">
        <v>88</v>
      </c>
      <c r="AG12" s="2">
        <v>107</v>
      </c>
      <c r="AH12" s="2">
        <v>75</v>
      </c>
      <c r="AI12" s="2">
        <v>98</v>
      </c>
      <c r="AJ12" s="2">
        <v>19</v>
      </c>
      <c r="AK12" s="2">
        <v>135</v>
      </c>
      <c r="AL12" s="2">
        <v>122</v>
      </c>
      <c r="AM12" s="2">
        <v>88</v>
      </c>
      <c r="AN12" s="2">
        <v>106</v>
      </c>
      <c r="AO12" s="2">
        <v>29</v>
      </c>
      <c r="AP12" s="2">
        <v>163</v>
      </c>
      <c r="AQ12" s="2">
        <v>126</v>
      </c>
      <c r="AR12" s="2">
        <v>63</v>
      </c>
      <c r="AS12" s="2">
        <v>90</v>
      </c>
      <c r="AT12" s="2">
        <v>28</v>
      </c>
      <c r="AU12" s="2">
        <v>142</v>
      </c>
      <c r="AV12" s="2">
        <v>89</v>
      </c>
      <c r="AW12" s="2">
        <v>98</v>
      </c>
      <c r="AX12" s="2">
        <v>21</v>
      </c>
      <c r="AY12" s="2">
        <v>129</v>
      </c>
      <c r="AZ12" s="2">
        <v>128</v>
      </c>
      <c r="BA12" s="2">
        <v>60</v>
      </c>
      <c r="BB12" s="2">
        <v>62</v>
      </c>
      <c r="BC12" s="2">
        <v>1</v>
      </c>
      <c r="BD12" s="2">
        <v>116</v>
      </c>
      <c r="BE12" s="2">
        <v>100</v>
      </c>
      <c r="BF12" s="2">
        <v>57</v>
      </c>
      <c r="BG12" s="2">
        <v>76</v>
      </c>
      <c r="BH12" s="2">
        <v>0</v>
      </c>
      <c r="BI12" s="2">
        <v>140</v>
      </c>
      <c r="BJ12" s="2">
        <v>122</v>
      </c>
      <c r="BK12" s="2">
        <v>77</v>
      </c>
      <c r="BL12" s="2">
        <v>82</v>
      </c>
      <c r="BM12" s="2">
        <v>3</v>
      </c>
      <c r="BN12" s="2">
        <v>135</v>
      </c>
      <c r="BO12" s="2">
        <v>101</v>
      </c>
      <c r="BP12" s="2">
        <v>108</v>
      </c>
      <c r="BQ12" s="2">
        <v>86</v>
      </c>
      <c r="BR12" s="2">
        <v>1</v>
      </c>
      <c r="BS12" s="2">
        <v>119</v>
      </c>
      <c r="BT12" s="2">
        <v>94</v>
      </c>
      <c r="BU12" s="2">
        <v>106</v>
      </c>
      <c r="BV12" s="2">
        <v>72</v>
      </c>
      <c r="BW12" s="2">
        <v>0</v>
      </c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6"/>
    </row>
    <row r="13" spans="1:112" x14ac:dyDescent="0.25">
      <c r="A13" s="4" t="s">
        <v>32</v>
      </c>
      <c r="B13" s="2">
        <v>78</v>
      </c>
      <c r="C13" s="2">
        <v>73</v>
      </c>
      <c r="D13" s="2">
        <v>59</v>
      </c>
      <c r="E13" s="2">
        <v>83</v>
      </c>
      <c r="F13" s="2">
        <v>4</v>
      </c>
      <c r="G13" s="2">
        <v>106</v>
      </c>
      <c r="H13" s="2">
        <v>95</v>
      </c>
      <c r="I13" s="2">
        <v>56</v>
      </c>
      <c r="J13" s="2">
        <v>78</v>
      </c>
      <c r="K13" s="2">
        <v>12</v>
      </c>
      <c r="L13" s="2">
        <v>98</v>
      </c>
      <c r="M13" s="2">
        <v>115</v>
      </c>
      <c r="N13" s="2">
        <v>74</v>
      </c>
      <c r="O13" s="2">
        <v>94</v>
      </c>
      <c r="P13" s="2">
        <v>16</v>
      </c>
      <c r="Q13" s="2">
        <v>106</v>
      </c>
      <c r="R13" s="2">
        <v>107</v>
      </c>
      <c r="S13" s="2">
        <v>57</v>
      </c>
      <c r="T13" s="2">
        <v>78</v>
      </c>
      <c r="U13" s="2">
        <v>9</v>
      </c>
      <c r="V13" s="2">
        <v>124</v>
      </c>
      <c r="W13" s="2">
        <v>104</v>
      </c>
      <c r="X13" s="2">
        <v>43</v>
      </c>
      <c r="Y13" s="2">
        <v>135</v>
      </c>
      <c r="Z13" s="2">
        <v>9</v>
      </c>
      <c r="AA13" s="2">
        <v>97</v>
      </c>
      <c r="AB13" s="2">
        <v>113</v>
      </c>
      <c r="AC13" s="2">
        <v>67</v>
      </c>
      <c r="AD13" s="2">
        <v>72</v>
      </c>
      <c r="AE13" s="2">
        <v>36</v>
      </c>
      <c r="AF13" s="2">
        <v>114</v>
      </c>
      <c r="AG13" s="2">
        <v>132</v>
      </c>
      <c r="AH13" s="2">
        <v>81</v>
      </c>
      <c r="AI13" s="2">
        <v>108</v>
      </c>
      <c r="AJ13" s="2">
        <v>37</v>
      </c>
      <c r="AK13" s="2">
        <v>183</v>
      </c>
      <c r="AL13" s="2">
        <v>139</v>
      </c>
      <c r="AM13" s="2">
        <v>99</v>
      </c>
      <c r="AN13" s="2">
        <v>115</v>
      </c>
      <c r="AO13" s="2">
        <v>62</v>
      </c>
      <c r="AP13" s="2">
        <v>146</v>
      </c>
      <c r="AQ13" s="2">
        <v>149</v>
      </c>
      <c r="AR13" s="2">
        <v>75</v>
      </c>
      <c r="AS13" s="2">
        <v>86</v>
      </c>
      <c r="AT13" s="2">
        <v>8</v>
      </c>
      <c r="AU13" s="2">
        <v>145</v>
      </c>
      <c r="AV13" s="2">
        <v>98</v>
      </c>
      <c r="AW13" s="2">
        <v>119</v>
      </c>
      <c r="AX13" s="2">
        <v>20</v>
      </c>
      <c r="AY13" s="2">
        <v>130</v>
      </c>
      <c r="AZ13" s="2">
        <v>147</v>
      </c>
      <c r="BA13" s="2">
        <v>83</v>
      </c>
      <c r="BB13" s="2">
        <v>101</v>
      </c>
      <c r="BC13" s="2">
        <v>0</v>
      </c>
      <c r="BD13" s="2">
        <v>202</v>
      </c>
      <c r="BE13" s="2">
        <v>112</v>
      </c>
      <c r="BF13" s="2">
        <v>66</v>
      </c>
      <c r="BG13" s="2">
        <v>76</v>
      </c>
      <c r="BH13" s="2">
        <v>0</v>
      </c>
      <c r="BI13" s="2">
        <v>140</v>
      </c>
      <c r="BJ13" s="2">
        <v>129</v>
      </c>
      <c r="BK13" s="2">
        <v>88</v>
      </c>
      <c r="BL13" s="2">
        <v>89</v>
      </c>
      <c r="BM13" s="2">
        <v>3</v>
      </c>
      <c r="BN13" s="2">
        <v>136</v>
      </c>
      <c r="BO13" s="2">
        <v>117</v>
      </c>
      <c r="BP13" s="2">
        <v>109</v>
      </c>
      <c r="BQ13" s="2">
        <v>88</v>
      </c>
      <c r="BR13" s="2">
        <v>1</v>
      </c>
      <c r="BS13" s="2">
        <v>118</v>
      </c>
      <c r="BT13" s="2">
        <v>103</v>
      </c>
      <c r="BU13" s="2">
        <v>106</v>
      </c>
      <c r="BV13" s="2">
        <v>72</v>
      </c>
      <c r="BW13" s="2">
        <v>0</v>
      </c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6"/>
    </row>
    <row r="14" spans="1:112" x14ac:dyDescent="0.25">
      <c r="A14" s="4" t="s">
        <v>7</v>
      </c>
      <c r="B14" s="2">
        <v>70</v>
      </c>
      <c r="C14" s="2">
        <v>56</v>
      </c>
      <c r="D14" s="2">
        <v>50</v>
      </c>
      <c r="E14" s="2">
        <v>0</v>
      </c>
      <c r="F14" s="2">
        <v>52</v>
      </c>
      <c r="G14" s="2">
        <v>3</v>
      </c>
      <c r="H14" s="2">
        <v>89</v>
      </c>
      <c r="I14" s="2">
        <v>79</v>
      </c>
      <c r="J14" s="2">
        <v>45</v>
      </c>
      <c r="K14" s="2">
        <v>42</v>
      </c>
      <c r="L14" s="2">
        <v>10</v>
      </c>
      <c r="M14" s="2">
        <v>70</v>
      </c>
      <c r="N14" s="2">
        <v>85</v>
      </c>
      <c r="O14" s="2">
        <v>49</v>
      </c>
      <c r="P14" s="2">
        <v>74</v>
      </c>
      <c r="Q14" s="2">
        <v>16</v>
      </c>
      <c r="R14" s="2">
        <v>84</v>
      </c>
      <c r="S14" s="2">
        <v>91</v>
      </c>
      <c r="T14" s="2">
        <v>45</v>
      </c>
      <c r="U14" s="2">
        <v>60</v>
      </c>
      <c r="V14" s="2">
        <v>7</v>
      </c>
      <c r="W14" s="2">
        <v>85</v>
      </c>
      <c r="X14" s="2">
        <v>79</v>
      </c>
      <c r="Y14" s="2">
        <v>50</v>
      </c>
      <c r="Z14" s="2">
        <v>93</v>
      </c>
      <c r="AA14" s="2">
        <v>8</v>
      </c>
      <c r="AB14" s="2">
        <v>61</v>
      </c>
      <c r="AC14" s="2">
        <v>73</v>
      </c>
      <c r="AD14" s="2">
        <v>60</v>
      </c>
      <c r="AE14" s="2">
        <v>53</v>
      </c>
      <c r="AF14" s="2">
        <v>31</v>
      </c>
      <c r="AG14" s="2">
        <v>76</v>
      </c>
      <c r="AH14" s="2">
        <v>96</v>
      </c>
      <c r="AI14" s="2">
        <v>52</v>
      </c>
      <c r="AJ14" s="2">
        <v>90</v>
      </c>
      <c r="AK14" s="2">
        <v>35</v>
      </c>
      <c r="AL14" s="2">
        <v>147</v>
      </c>
      <c r="AM14" s="2">
        <v>112</v>
      </c>
      <c r="AN14" s="2">
        <v>68</v>
      </c>
      <c r="AO14" s="2">
        <v>95</v>
      </c>
      <c r="AP14" s="2">
        <v>63</v>
      </c>
      <c r="AQ14" s="2">
        <v>112</v>
      </c>
      <c r="AR14" s="2">
        <v>101</v>
      </c>
      <c r="AS14" s="2">
        <v>54</v>
      </c>
      <c r="AT14" s="2">
        <v>61</v>
      </c>
      <c r="AU14" s="2">
        <v>28</v>
      </c>
      <c r="AV14" s="2">
        <v>142</v>
      </c>
      <c r="AW14" s="2">
        <v>93</v>
      </c>
      <c r="AX14" s="2">
        <v>114</v>
      </c>
      <c r="AY14" s="2">
        <v>21</v>
      </c>
      <c r="AZ14" s="2">
        <v>137</v>
      </c>
      <c r="BA14" s="2">
        <v>133</v>
      </c>
      <c r="BB14" s="2">
        <v>82</v>
      </c>
      <c r="BC14" s="2">
        <v>93</v>
      </c>
      <c r="BD14" s="2">
        <v>1</v>
      </c>
      <c r="BE14" s="2">
        <v>116</v>
      </c>
      <c r="BF14" s="2">
        <v>100</v>
      </c>
      <c r="BG14" s="2">
        <v>57</v>
      </c>
      <c r="BH14" s="2">
        <v>76</v>
      </c>
      <c r="BI14" s="2">
        <v>0</v>
      </c>
      <c r="BJ14" s="2">
        <v>140</v>
      </c>
      <c r="BK14" s="2">
        <v>122</v>
      </c>
      <c r="BL14" s="2">
        <v>77</v>
      </c>
      <c r="BM14" s="2">
        <v>89</v>
      </c>
      <c r="BN14" s="2">
        <v>3</v>
      </c>
      <c r="BO14" s="2">
        <v>101</v>
      </c>
      <c r="BP14" s="2">
        <v>71</v>
      </c>
      <c r="BQ14" s="2">
        <v>85</v>
      </c>
      <c r="BR14" s="2">
        <v>68</v>
      </c>
      <c r="BS14" s="2">
        <v>0</v>
      </c>
      <c r="BT14" s="2">
        <v>90</v>
      </c>
      <c r="BU14" s="2">
        <v>56</v>
      </c>
      <c r="BV14" s="2">
        <v>77</v>
      </c>
      <c r="BW14" s="2">
        <v>64</v>
      </c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6"/>
    </row>
    <row r="15" spans="1:112" x14ac:dyDescent="0.25">
      <c r="A15" s="4" t="s">
        <v>33</v>
      </c>
      <c r="B15" s="2">
        <v>1</v>
      </c>
      <c r="C15" s="2">
        <v>3</v>
      </c>
      <c r="D15" s="2">
        <v>3</v>
      </c>
      <c r="E15" s="2">
        <v>10</v>
      </c>
      <c r="F15" s="2">
        <v>0</v>
      </c>
      <c r="G15" s="2">
        <v>6</v>
      </c>
      <c r="H15" s="2">
        <v>9</v>
      </c>
      <c r="I15" s="2">
        <v>1</v>
      </c>
      <c r="J15" s="2">
        <v>11</v>
      </c>
      <c r="K15" s="2">
        <v>0</v>
      </c>
      <c r="L15" s="2">
        <v>7</v>
      </c>
      <c r="M15" s="2">
        <v>5</v>
      </c>
      <c r="N15" s="2">
        <v>5</v>
      </c>
      <c r="O15" s="2">
        <v>0</v>
      </c>
      <c r="P15" s="2">
        <v>8</v>
      </c>
      <c r="Q15" s="2">
        <v>11</v>
      </c>
      <c r="R15" s="2">
        <v>3</v>
      </c>
      <c r="S15" s="2">
        <v>11</v>
      </c>
      <c r="T15" s="2">
        <v>0</v>
      </c>
      <c r="U15" s="2">
        <v>7</v>
      </c>
      <c r="V15" s="2">
        <v>8</v>
      </c>
      <c r="W15" s="2">
        <v>2</v>
      </c>
      <c r="X15" s="2">
        <v>11</v>
      </c>
      <c r="Y15" s="2">
        <v>0</v>
      </c>
      <c r="Z15" s="2">
        <v>9</v>
      </c>
      <c r="AA15" s="2">
        <v>9</v>
      </c>
      <c r="AB15" s="2">
        <v>5</v>
      </c>
      <c r="AC15" s="2">
        <v>7</v>
      </c>
      <c r="AD15" s="2">
        <v>8</v>
      </c>
      <c r="AE15" s="2">
        <v>9</v>
      </c>
      <c r="AF15" s="2">
        <v>8</v>
      </c>
      <c r="AG15" s="2">
        <v>3</v>
      </c>
      <c r="AH15" s="2">
        <v>5</v>
      </c>
      <c r="AI15" s="2">
        <v>0</v>
      </c>
      <c r="AJ15" s="2">
        <v>10</v>
      </c>
      <c r="AK15" s="2">
        <v>9</v>
      </c>
      <c r="AL15" s="2">
        <v>8</v>
      </c>
      <c r="AM15" s="2">
        <v>9</v>
      </c>
      <c r="AN15" s="2">
        <v>0</v>
      </c>
      <c r="AO15" s="2">
        <v>13</v>
      </c>
      <c r="AP15" s="2">
        <v>12</v>
      </c>
      <c r="AQ15" s="2">
        <v>6</v>
      </c>
      <c r="AR15" s="2">
        <v>8</v>
      </c>
      <c r="AS15" s="2">
        <v>0</v>
      </c>
      <c r="AT15" s="2">
        <v>11</v>
      </c>
      <c r="AU15" s="2">
        <v>3</v>
      </c>
      <c r="AV15" s="2">
        <v>17</v>
      </c>
      <c r="AW15" s="2">
        <v>0</v>
      </c>
      <c r="AX15" s="2">
        <v>13</v>
      </c>
      <c r="AY15" s="2">
        <v>10</v>
      </c>
      <c r="AZ15" s="2">
        <v>5</v>
      </c>
      <c r="BA15" s="2">
        <v>11</v>
      </c>
      <c r="BB15" s="2">
        <v>0</v>
      </c>
      <c r="BC15" s="2">
        <v>13</v>
      </c>
      <c r="BD15" s="2">
        <v>11</v>
      </c>
      <c r="BE15" s="2">
        <v>2</v>
      </c>
      <c r="BF15" s="2">
        <v>13</v>
      </c>
      <c r="BG15" s="2">
        <v>0</v>
      </c>
      <c r="BH15" s="2">
        <v>7</v>
      </c>
      <c r="BI15" s="2">
        <v>0</v>
      </c>
      <c r="BJ15" s="2">
        <v>5</v>
      </c>
      <c r="BK15" s="2">
        <v>2</v>
      </c>
      <c r="BL15" s="2">
        <v>15</v>
      </c>
      <c r="BM15" s="2">
        <v>0</v>
      </c>
      <c r="BN15" s="2">
        <v>8</v>
      </c>
      <c r="BO15" s="2">
        <v>5</v>
      </c>
      <c r="BP15" s="2">
        <v>9</v>
      </c>
      <c r="BQ15" s="2">
        <v>10</v>
      </c>
      <c r="BR15" s="2">
        <v>0</v>
      </c>
      <c r="BS15" s="2">
        <v>15</v>
      </c>
      <c r="BT15" s="2">
        <v>4</v>
      </c>
      <c r="BU15" s="2">
        <v>8</v>
      </c>
      <c r="BV15" s="2">
        <v>14</v>
      </c>
      <c r="BW15" s="2">
        <v>0</v>
      </c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6"/>
      <c r="DH15" s="6"/>
    </row>
    <row r="16" spans="1:112" x14ac:dyDescent="0.25">
      <c r="A16" s="4" t="s">
        <v>8</v>
      </c>
      <c r="B16" s="2">
        <v>18</v>
      </c>
      <c r="C16" s="2">
        <v>18</v>
      </c>
      <c r="D16" s="2">
        <v>7</v>
      </c>
      <c r="E16" s="2">
        <v>15</v>
      </c>
      <c r="F16" s="2">
        <v>1</v>
      </c>
      <c r="G16" s="2">
        <v>15</v>
      </c>
      <c r="H16" s="2">
        <v>17</v>
      </c>
      <c r="I16" s="2">
        <v>12</v>
      </c>
      <c r="J16" s="2">
        <v>12</v>
      </c>
      <c r="K16" s="2">
        <v>0</v>
      </c>
      <c r="L16" s="2">
        <v>30</v>
      </c>
      <c r="M16" s="2">
        <v>18</v>
      </c>
      <c r="N16" s="2">
        <v>18</v>
      </c>
      <c r="O16" s="2">
        <v>7</v>
      </c>
      <c r="P16" s="2">
        <v>2</v>
      </c>
      <c r="Q16" s="2">
        <v>15</v>
      </c>
      <c r="R16" s="2">
        <v>15</v>
      </c>
      <c r="S16" s="2">
        <v>12</v>
      </c>
      <c r="T16" s="2">
        <v>6</v>
      </c>
      <c r="U16" s="2">
        <v>1</v>
      </c>
      <c r="V16" s="2">
        <v>18</v>
      </c>
      <c r="W16" s="2">
        <v>15</v>
      </c>
      <c r="X16" s="2">
        <v>8</v>
      </c>
      <c r="Y16" s="2">
        <v>12</v>
      </c>
      <c r="Z16" s="2">
        <v>4</v>
      </c>
      <c r="AA16" s="2">
        <v>15</v>
      </c>
      <c r="AB16" s="2">
        <v>11</v>
      </c>
      <c r="AC16" s="2">
        <v>14</v>
      </c>
      <c r="AD16" s="2">
        <v>8</v>
      </c>
      <c r="AE16" s="2">
        <v>2</v>
      </c>
      <c r="AF16" s="2">
        <v>20</v>
      </c>
      <c r="AG16" s="2">
        <v>10</v>
      </c>
      <c r="AH16" s="2">
        <v>22</v>
      </c>
      <c r="AI16" s="2">
        <v>21</v>
      </c>
      <c r="AJ16" s="2">
        <v>10</v>
      </c>
      <c r="AK16" s="2">
        <v>23</v>
      </c>
      <c r="AL16" s="2">
        <v>53</v>
      </c>
      <c r="AM16" s="2">
        <v>22</v>
      </c>
      <c r="AN16" s="2">
        <v>24</v>
      </c>
      <c r="AO16" s="2">
        <v>47</v>
      </c>
      <c r="AP16" s="2">
        <v>31</v>
      </c>
      <c r="AQ16" s="2">
        <v>17</v>
      </c>
      <c r="AR16" s="2">
        <v>20</v>
      </c>
      <c r="AS16" s="2">
        <v>9</v>
      </c>
      <c r="AT16" s="2">
        <v>0</v>
      </c>
      <c r="AU16" s="2">
        <v>21</v>
      </c>
      <c r="AV16" s="2">
        <v>19</v>
      </c>
      <c r="AW16" s="2">
        <v>13</v>
      </c>
      <c r="AX16" s="2">
        <v>0</v>
      </c>
      <c r="AY16" s="2">
        <v>14</v>
      </c>
      <c r="AZ16" s="2">
        <v>14</v>
      </c>
      <c r="BA16" s="2">
        <v>2</v>
      </c>
      <c r="BB16" s="2">
        <v>0</v>
      </c>
      <c r="BC16" s="2">
        <v>0</v>
      </c>
      <c r="BD16" s="2">
        <v>15</v>
      </c>
      <c r="BE16" s="2">
        <v>12</v>
      </c>
      <c r="BF16" s="2">
        <v>9</v>
      </c>
      <c r="BG16" s="2">
        <v>6</v>
      </c>
      <c r="BH16" s="2">
        <v>0</v>
      </c>
      <c r="BI16" s="2">
        <v>22</v>
      </c>
      <c r="BJ16" s="2">
        <v>21</v>
      </c>
      <c r="BK16" s="2">
        <v>12</v>
      </c>
      <c r="BL16" s="2">
        <v>11</v>
      </c>
      <c r="BM16" s="2">
        <v>8</v>
      </c>
      <c r="BN16" s="2">
        <v>18</v>
      </c>
      <c r="BO16" s="2">
        <v>19</v>
      </c>
      <c r="BP16" s="2">
        <v>14</v>
      </c>
      <c r="BQ16" s="2">
        <v>14</v>
      </c>
      <c r="BR16" s="2">
        <v>1</v>
      </c>
      <c r="BS16" s="2">
        <v>17</v>
      </c>
      <c r="BT16" s="2">
        <v>13</v>
      </c>
      <c r="BU16" s="2">
        <v>21</v>
      </c>
      <c r="BV16" s="2">
        <v>4</v>
      </c>
      <c r="BW16" s="2">
        <v>0</v>
      </c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6"/>
    </row>
    <row r="17" spans="1:112 16384:16384" x14ac:dyDescent="0.25">
      <c r="A17" s="4" t="s">
        <v>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2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2">
        <v>1</v>
      </c>
      <c r="O17" s="2">
        <v>1</v>
      </c>
      <c r="P17" s="2">
        <v>3</v>
      </c>
      <c r="Q17" s="2">
        <v>1</v>
      </c>
      <c r="R17" s="2">
        <v>1</v>
      </c>
      <c r="S17" s="2">
        <v>1</v>
      </c>
      <c r="T17" s="2">
        <v>0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0</v>
      </c>
      <c r="AA17" s="2">
        <v>1</v>
      </c>
      <c r="AB17" s="2">
        <v>0</v>
      </c>
      <c r="AC17" s="2">
        <v>5</v>
      </c>
      <c r="AD17" s="2">
        <v>3</v>
      </c>
      <c r="AE17" s="2">
        <v>5</v>
      </c>
      <c r="AF17" s="2">
        <v>2</v>
      </c>
      <c r="AG17" s="2">
        <v>0</v>
      </c>
      <c r="AH17" s="2">
        <v>1</v>
      </c>
      <c r="AI17" s="2">
        <v>5</v>
      </c>
      <c r="AJ17" s="2">
        <v>10</v>
      </c>
      <c r="AK17" s="2">
        <v>2</v>
      </c>
      <c r="AL17" s="2">
        <v>39</v>
      </c>
      <c r="AM17" s="2">
        <v>17</v>
      </c>
      <c r="AN17" s="2">
        <v>18</v>
      </c>
      <c r="AO17" s="2">
        <v>47</v>
      </c>
      <c r="AP17" s="2">
        <v>11</v>
      </c>
      <c r="AQ17" s="2">
        <v>3</v>
      </c>
      <c r="AR17" s="2">
        <v>0</v>
      </c>
      <c r="AS17" s="2">
        <v>0</v>
      </c>
      <c r="AT17" s="2">
        <v>0</v>
      </c>
      <c r="AU17" s="2">
        <v>2</v>
      </c>
      <c r="AV17" s="2">
        <v>2</v>
      </c>
      <c r="AW17" s="2">
        <v>0</v>
      </c>
      <c r="AX17" s="2">
        <v>0</v>
      </c>
      <c r="AY17" s="2">
        <v>3</v>
      </c>
      <c r="AZ17" s="2">
        <v>5</v>
      </c>
      <c r="BA17" s="2">
        <v>6</v>
      </c>
      <c r="BB17" s="2">
        <v>0</v>
      </c>
      <c r="BC17" s="2">
        <v>0</v>
      </c>
      <c r="BD17" s="2">
        <v>4</v>
      </c>
      <c r="BE17" s="2">
        <v>2</v>
      </c>
      <c r="BF17" s="2">
        <v>1</v>
      </c>
      <c r="BG17" s="2">
        <v>1</v>
      </c>
      <c r="BH17" s="2">
        <v>0</v>
      </c>
      <c r="BI17" s="2">
        <v>3</v>
      </c>
      <c r="BJ17" s="2">
        <v>16</v>
      </c>
      <c r="BK17" s="2">
        <v>3</v>
      </c>
      <c r="BL17" s="2">
        <v>8</v>
      </c>
      <c r="BM17" s="2">
        <v>6</v>
      </c>
      <c r="BN17" s="2">
        <v>2</v>
      </c>
      <c r="BO17" s="2">
        <v>4</v>
      </c>
      <c r="BP17" s="2">
        <v>7</v>
      </c>
      <c r="BQ17" s="2">
        <v>0</v>
      </c>
      <c r="BR17" s="2">
        <v>0</v>
      </c>
      <c r="BS17" s="2">
        <v>3</v>
      </c>
      <c r="BT17" s="2">
        <v>3</v>
      </c>
      <c r="BU17" s="2">
        <v>7</v>
      </c>
      <c r="BV17" s="2">
        <v>2</v>
      </c>
      <c r="BW17" s="2">
        <v>0</v>
      </c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6"/>
      <c r="DH17" s="6"/>
    </row>
    <row r="18" spans="1:112 16384:16384" x14ac:dyDescent="0.25">
      <c r="A18" s="4" t="s">
        <v>10</v>
      </c>
      <c r="B18" s="2">
        <v>7</v>
      </c>
      <c r="C18" s="2">
        <v>13</v>
      </c>
      <c r="D18" s="2">
        <v>6</v>
      </c>
      <c r="E18" s="2">
        <v>11</v>
      </c>
      <c r="F18" s="2">
        <v>1</v>
      </c>
      <c r="G18" s="2">
        <v>15</v>
      </c>
      <c r="H18" s="2">
        <v>10</v>
      </c>
      <c r="I18" s="2">
        <v>4</v>
      </c>
      <c r="J18" s="2">
        <v>10</v>
      </c>
      <c r="K18" s="2">
        <v>4</v>
      </c>
      <c r="L18" s="2">
        <v>19</v>
      </c>
      <c r="M18" s="2">
        <v>13</v>
      </c>
      <c r="N18" s="2">
        <v>10</v>
      </c>
      <c r="O18" s="2">
        <v>10</v>
      </c>
      <c r="P18" s="2">
        <v>3</v>
      </c>
      <c r="Q18" s="2">
        <v>12</v>
      </c>
      <c r="R18" s="2">
        <v>13</v>
      </c>
      <c r="S18" s="2">
        <v>10</v>
      </c>
      <c r="T18" s="2">
        <v>5</v>
      </c>
      <c r="U18" s="2">
        <v>2</v>
      </c>
      <c r="V18" s="2">
        <v>16</v>
      </c>
      <c r="W18" s="2">
        <v>10</v>
      </c>
      <c r="X18" s="2">
        <v>10</v>
      </c>
      <c r="Y18" s="2">
        <v>10</v>
      </c>
      <c r="Z18" s="2">
        <v>4</v>
      </c>
      <c r="AA18" s="2">
        <v>13</v>
      </c>
      <c r="AB18" s="2">
        <v>13</v>
      </c>
      <c r="AC18" s="2">
        <v>13</v>
      </c>
      <c r="AD18" s="2">
        <v>13</v>
      </c>
      <c r="AE18" s="2">
        <v>10</v>
      </c>
      <c r="AF18" s="2">
        <v>2</v>
      </c>
      <c r="AG18" s="2">
        <v>14</v>
      </c>
      <c r="AH18" s="2">
        <v>7</v>
      </c>
      <c r="AI18" s="2">
        <v>10</v>
      </c>
      <c r="AJ18" s="2">
        <v>6</v>
      </c>
      <c r="AK18" s="2">
        <v>0</v>
      </c>
      <c r="AL18" s="2">
        <v>22</v>
      </c>
      <c r="AM18" s="2">
        <v>12</v>
      </c>
      <c r="AN18" s="2">
        <v>5</v>
      </c>
      <c r="AO18" s="2">
        <v>7</v>
      </c>
      <c r="AP18" s="2">
        <v>2</v>
      </c>
      <c r="AQ18" s="2">
        <v>14</v>
      </c>
      <c r="AR18" s="2">
        <v>9</v>
      </c>
      <c r="AS18" s="2">
        <v>9</v>
      </c>
      <c r="AT18" s="2">
        <v>16</v>
      </c>
      <c r="AU18" s="2">
        <v>0</v>
      </c>
      <c r="AV18" s="2">
        <v>16</v>
      </c>
      <c r="AW18" s="2">
        <v>14</v>
      </c>
      <c r="AX18" s="2">
        <v>6</v>
      </c>
      <c r="AY18" s="2">
        <v>0</v>
      </c>
      <c r="AZ18" s="2">
        <v>10</v>
      </c>
      <c r="BA18" s="2">
        <v>5</v>
      </c>
      <c r="BB18" s="2">
        <v>0</v>
      </c>
      <c r="BC18" s="2">
        <v>4</v>
      </c>
      <c r="BD18" s="2">
        <v>0</v>
      </c>
      <c r="BE18" s="2">
        <v>13</v>
      </c>
      <c r="BF18" s="2">
        <v>5</v>
      </c>
      <c r="BG18" s="2">
        <v>2</v>
      </c>
      <c r="BH18" s="2">
        <v>3</v>
      </c>
      <c r="BI18" s="2">
        <v>0</v>
      </c>
      <c r="BJ18" s="2">
        <v>10</v>
      </c>
      <c r="BK18" s="2">
        <v>9</v>
      </c>
      <c r="BL18" s="2">
        <v>3</v>
      </c>
      <c r="BM18" s="2">
        <v>11</v>
      </c>
      <c r="BN18" s="2">
        <v>10</v>
      </c>
      <c r="BO18" s="2">
        <v>9</v>
      </c>
      <c r="BP18" s="2">
        <v>14</v>
      </c>
      <c r="BQ18" s="2">
        <v>15</v>
      </c>
      <c r="BR18" s="2">
        <v>0</v>
      </c>
      <c r="BS18" s="2">
        <v>8</v>
      </c>
      <c r="BT18" s="2">
        <v>15</v>
      </c>
      <c r="BU18" s="2">
        <v>8</v>
      </c>
      <c r="BV18" s="2">
        <v>5</v>
      </c>
      <c r="BW18" s="2">
        <v>0</v>
      </c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</row>
    <row r="19" spans="1:112 16384:16384" x14ac:dyDescent="0.25">
      <c r="A19" s="4" t="s">
        <v>11</v>
      </c>
      <c r="B19" s="2">
        <v>1</v>
      </c>
      <c r="C19" s="2">
        <v>2</v>
      </c>
      <c r="D19" s="2">
        <v>2</v>
      </c>
      <c r="E19" s="2">
        <v>0</v>
      </c>
      <c r="F19" s="2">
        <v>0</v>
      </c>
      <c r="G19" s="2">
        <v>3</v>
      </c>
      <c r="H19" s="2">
        <v>4</v>
      </c>
      <c r="I19" s="2">
        <v>3</v>
      </c>
      <c r="J19" s="2">
        <v>1</v>
      </c>
      <c r="K19" s="2">
        <v>2</v>
      </c>
      <c r="L19" s="2">
        <v>0</v>
      </c>
      <c r="M19" s="2">
        <v>0</v>
      </c>
      <c r="N19" s="2">
        <v>2</v>
      </c>
      <c r="O19" s="2">
        <v>2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0</v>
      </c>
      <c r="W19" s="2">
        <v>1</v>
      </c>
      <c r="X19" s="2">
        <v>1</v>
      </c>
      <c r="Y19" s="2">
        <v>1</v>
      </c>
      <c r="Z19" s="2">
        <v>0</v>
      </c>
      <c r="AA19" s="2">
        <v>1</v>
      </c>
      <c r="AB19" s="2">
        <v>1</v>
      </c>
      <c r="AC19" s="2">
        <v>2</v>
      </c>
      <c r="AD19" s="2">
        <v>1</v>
      </c>
      <c r="AE19" s="2">
        <v>1</v>
      </c>
      <c r="AF19" s="2">
        <v>0</v>
      </c>
      <c r="AG19" s="2">
        <v>2</v>
      </c>
      <c r="AH19" s="2">
        <v>0</v>
      </c>
      <c r="AI19" s="2">
        <v>1</v>
      </c>
      <c r="AJ19" s="2">
        <v>1</v>
      </c>
      <c r="AK19" s="2">
        <v>0</v>
      </c>
      <c r="AL19" s="2">
        <v>1</v>
      </c>
      <c r="AM19" s="2">
        <v>0</v>
      </c>
      <c r="AN19" s="2">
        <v>1</v>
      </c>
      <c r="AO19" s="2">
        <v>0</v>
      </c>
      <c r="AP19" s="2">
        <v>0</v>
      </c>
      <c r="AQ19" s="2">
        <v>0</v>
      </c>
      <c r="AR19" s="2">
        <v>1</v>
      </c>
      <c r="AS19" s="2">
        <v>4</v>
      </c>
      <c r="AT19" s="2">
        <v>1</v>
      </c>
      <c r="AU19" s="2">
        <v>0</v>
      </c>
      <c r="AV19" s="2">
        <v>0</v>
      </c>
      <c r="AW19" s="2">
        <v>1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1</v>
      </c>
      <c r="BF19" s="2">
        <v>0</v>
      </c>
      <c r="BG19" s="2">
        <v>0</v>
      </c>
      <c r="BH19" s="2">
        <v>0</v>
      </c>
      <c r="BI19" s="2">
        <v>0</v>
      </c>
      <c r="BJ19" s="2">
        <v>1</v>
      </c>
      <c r="BK19" s="2">
        <v>1</v>
      </c>
      <c r="BL19" s="2">
        <v>1</v>
      </c>
      <c r="BM19" s="2">
        <v>0</v>
      </c>
      <c r="BN19" s="2">
        <v>1</v>
      </c>
      <c r="BO19" s="2">
        <v>0</v>
      </c>
      <c r="BP19" s="2">
        <v>1</v>
      </c>
      <c r="BQ19" s="2">
        <v>1</v>
      </c>
      <c r="BR19" s="2">
        <v>0</v>
      </c>
      <c r="BS19" s="2">
        <v>3</v>
      </c>
      <c r="BT19" s="2">
        <v>7</v>
      </c>
      <c r="BU19" s="2">
        <v>1</v>
      </c>
      <c r="BV19" s="2">
        <v>0</v>
      </c>
      <c r="BW19" s="2">
        <v>0</v>
      </c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</row>
    <row r="20" spans="1:112 16384:16384" x14ac:dyDescent="0.25">
      <c r="A20" s="19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12"/>
      <c r="BY20" s="12"/>
      <c r="BZ20" s="12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XFD20" s="6"/>
    </row>
    <row r="21" spans="1:112 16384:16384" x14ac:dyDescent="0.25">
      <c r="C21" s="6"/>
      <c r="D21" s="6"/>
      <c r="E21" s="6"/>
      <c r="F21" s="12" t="s">
        <v>205</v>
      </c>
      <c r="G21" s="12"/>
      <c r="H21" s="12"/>
      <c r="I21" s="1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12"/>
      <c r="BY21" s="12"/>
      <c r="BZ21" s="12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</row>
    <row r="22" spans="1:112 16384:16384" x14ac:dyDescent="0.25">
      <c r="C22" s="10"/>
      <c r="D22" s="10"/>
      <c r="E22" s="10"/>
      <c r="F22" s="10"/>
      <c r="G22" s="10"/>
      <c r="H22" s="10"/>
      <c r="I22" s="10"/>
      <c r="J22" s="10"/>
      <c r="K22" s="10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</row>
    <row r="23" spans="1:112 16384:16384" x14ac:dyDescent="0.25">
      <c r="A23" s="4"/>
      <c r="B23" s="1" t="s">
        <v>12</v>
      </c>
      <c r="C23" s="1" t="s">
        <v>13</v>
      </c>
      <c r="D23" s="13" t="s">
        <v>26</v>
      </c>
      <c r="E23" s="10"/>
      <c r="F23" s="14" t="s">
        <v>1</v>
      </c>
      <c r="G23" s="35">
        <f>G25/$Q$25</f>
        <v>0.41428571428571431</v>
      </c>
      <c r="H23" s="35">
        <f t="shared" ref="H23:P23" si="0">H25/$Q$25</f>
        <v>1.4285714285714285E-2</v>
      </c>
      <c r="I23" s="35">
        <f t="shared" si="0"/>
        <v>0</v>
      </c>
      <c r="J23" s="35">
        <f t="shared" si="0"/>
        <v>4.2857142857142858E-2</v>
      </c>
      <c r="K23" s="35">
        <f t="shared" si="0"/>
        <v>1.4285714285714285E-2</v>
      </c>
      <c r="L23" s="35">
        <f t="shared" si="0"/>
        <v>0.15714285714285714</v>
      </c>
      <c r="M23" s="35">
        <f t="shared" si="0"/>
        <v>0.18571428571428572</v>
      </c>
      <c r="N23" s="35">
        <f t="shared" si="0"/>
        <v>0.1</v>
      </c>
      <c r="O23" s="35">
        <f t="shared" si="0"/>
        <v>5.7142857142857141E-2</v>
      </c>
      <c r="P23" s="35">
        <f t="shared" si="0"/>
        <v>1.4285714285714285E-2</v>
      </c>
      <c r="R23" s="6" t="s">
        <v>79</v>
      </c>
      <c r="S23" s="36">
        <f>S25/$AC$25</f>
        <v>0.11428571428571428</v>
      </c>
      <c r="T23" s="36">
        <f t="shared" ref="T23:AB23" si="1">T25/$AC$25</f>
        <v>7.1428571428571425E-2</v>
      </c>
      <c r="U23" s="36">
        <f t="shared" si="1"/>
        <v>1.4285714285714285E-2</v>
      </c>
      <c r="V23" s="36">
        <f t="shared" si="1"/>
        <v>2.8571428571428571E-2</v>
      </c>
      <c r="W23" s="36">
        <f t="shared" si="1"/>
        <v>5.7142857142857141E-2</v>
      </c>
      <c r="X23" s="36">
        <f t="shared" si="1"/>
        <v>0.24285714285714285</v>
      </c>
      <c r="Y23" s="36">
        <f t="shared" si="1"/>
        <v>0.11428571428571428</v>
      </c>
      <c r="Z23" s="36">
        <f t="shared" si="1"/>
        <v>0.15714285714285714</v>
      </c>
      <c r="AA23" s="36">
        <f t="shared" si="1"/>
        <v>0.14285714285714285</v>
      </c>
      <c r="AB23" s="36">
        <f t="shared" si="1"/>
        <v>5.7142857142857141E-2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</row>
    <row r="24" spans="1:112 16384:16384" x14ac:dyDescent="0.25">
      <c r="A24" s="4" t="s">
        <v>1</v>
      </c>
      <c r="B24" s="1">
        <f t="shared" ref="B24:B41" si="2">MAX(B2:BW2)</f>
        <v>202</v>
      </c>
      <c r="C24" s="1">
        <f>MIN(B2:BW2)</f>
        <v>0</v>
      </c>
      <c r="D24" s="1">
        <f>(B24-C24)/10</f>
        <v>20.2</v>
      </c>
      <c r="F24" s="4" t="s">
        <v>14</v>
      </c>
      <c r="G24" s="4" t="s">
        <v>15</v>
      </c>
      <c r="H24" s="4" t="s">
        <v>16</v>
      </c>
      <c r="I24" s="4" t="s">
        <v>17</v>
      </c>
      <c r="J24" s="4" t="s">
        <v>18</v>
      </c>
      <c r="K24" s="4" t="s">
        <v>19</v>
      </c>
      <c r="L24" s="4" t="s">
        <v>20</v>
      </c>
      <c r="M24" s="4" t="s">
        <v>21</v>
      </c>
      <c r="N24" s="4" t="s">
        <v>22</v>
      </c>
      <c r="O24" s="4" t="s">
        <v>23</v>
      </c>
      <c r="P24" s="4" t="s">
        <v>24</v>
      </c>
      <c r="R24" s="15" t="s">
        <v>56</v>
      </c>
      <c r="S24" s="15" t="s">
        <v>80</v>
      </c>
      <c r="T24" s="15" t="s">
        <v>81</v>
      </c>
      <c r="U24" s="15" t="s">
        <v>82</v>
      </c>
      <c r="V24" s="15" t="s">
        <v>83</v>
      </c>
      <c r="W24" s="15" t="s">
        <v>84</v>
      </c>
      <c r="X24" s="15" t="s">
        <v>85</v>
      </c>
      <c r="Y24" s="15" t="s">
        <v>86</v>
      </c>
      <c r="Z24" s="15" t="s">
        <v>87</v>
      </c>
      <c r="AA24" s="15" t="s">
        <v>88</v>
      </c>
      <c r="AB24" s="15" t="s">
        <v>89</v>
      </c>
    </row>
    <row r="25" spans="1:112 16384:16384" x14ac:dyDescent="0.25">
      <c r="A25" s="4" t="s">
        <v>27</v>
      </c>
      <c r="B25" s="1">
        <f t="shared" si="2"/>
        <v>48</v>
      </c>
      <c r="C25" s="1">
        <f t="shared" ref="C25:C41" si="3">MIN(B3,B3:BW3)</f>
        <v>0</v>
      </c>
      <c r="D25" s="1">
        <f t="shared" ref="D25:D41" si="4">(B25-C25)/10</f>
        <v>4.8</v>
      </c>
      <c r="F25" s="4" t="s">
        <v>25</v>
      </c>
      <c r="G25" s="4">
        <v>29</v>
      </c>
      <c r="H25" s="4">
        <v>1</v>
      </c>
      <c r="I25" s="4">
        <v>0</v>
      </c>
      <c r="J25" s="4">
        <v>3</v>
      </c>
      <c r="K25" s="4">
        <v>1</v>
      </c>
      <c r="L25" s="4">
        <v>11</v>
      </c>
      <c r="M25" s="4">
        <v>13</v>
      </c>
      <c r="N25" s="4">
        <v>7</v>
      </c>
      <c r="O25" s="4">
        <v>4</v>
      </c>
      <c r="P25" s="4">
        <v>1</v>
      </c>
      <c r="Q25" s="7">
        <f>SUM(G25:P25)</f>
        <v>70</v>
      </c>
      <c r="R25" s="16" t="s">
        <v>25</v>
      </c>
      <c r="S25" s="16">
        <v>8</v>
      </c>
      <c r="T25" s="16">
        <v>5</v>
      </c>
      <c r="U25" s="16">
        <v>1</v>
      </c>
      <c r="V25" s="16">
        <v>2</v>
      </c>
      <c r="W25" s="16">
        <v>4</v>
      </c>
      <c r="X25" s="16">
        <v>17</v>
      </c>
      <c r="Y25" s="16">
        <v>8</v>
      </c>
      <c r="Z25" s="16">
        <v>11</v>
      </c>
      <c r="AA25" s="16">
        <v>10</v>
      </c>
      <c r="AB25" s="16">
        <v>4</v>
      </c>
      <c r="AC25" s="7">
        <f>SUM(S25:AB25)</f>
        <v>70</v>
      </c>
    </row>
    <row r="26" spans="1:112 16384:16384" x14ac:dyDescent="0.25">
      <c r="A26" s="4" t="s">
        <v>28</v>
      </c>
      <c r="B26" s="1">
        <f t="shared" si="2"/>
        <v>38</v>
      </c>
      <c r="C26" s="1">
        <f t="shared" si="3"/>
        <v>0</v>
      </c>
      <c r="D26" s="1">
        <f t="shared" si="4"/>
        <v>3.8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12 16384:16384" x14ac:dyDescent="0.25">
      <c r="A27" s="4" t="s">
        <v>2</v>
      </c>
      <c r="B27" s="1">
        <f t="shared" si="2"/>
        <v>356</v>
      </c>
      <c r="C27" s="1">
        <f t="shared" si="3"/>
        <v>0</v>
      </c>
      <c r="D27" s="1">
        <f t="shared" si="4"/>
        <v>35.6</v>
      </c>
      <c r="F27" s="14" t="s">
        <v>34</v>
      </c>
      <c r="G27" s="35">
        <f>G29/$Q$29</f>
        <v>0.27142857142857141</v>
      </c>
      <c r="H27" s="35">
        <f t="shared" ref="H27:P27" si="5">H29/$Q$29</f>
        <v>0.22857142857142856</v>
      </c>
      <c r="I27" s="35">
        <f t="shared" si="5"/>
        <v>0.21428571428571427</v>
      </c>
      <c r="J27" s="35">
        <f t="shared" si="5"/>
        <v>0.1</v>
      </c>
      <c r="K27" s="35">
        <f t="shared" si="5"/>
        <v>0.1</v>
      </c>
      <c r="L27" s="35">
        <f t="shared" si="5"/>
        <v>4.2857142857142858E-2</v>
      </c>
      <c r="M27" s="35">
        <f t="shared" si="5"/>
        <v>1.4285714285714285E-2</v>
      </c>
      <c r="N27" s="35">
        <f t="shared" si="5"/>
        <v>1.4285714285714285E-2</v>
      </c>
      <c r="O27" s="35">
        <f t="shared" si="5"/>
        <v>0</v>
      </c>
      <c r="P27" s="35">
        <f t="shared" si="5"/>
        <v>1.4285714285714285E-2</v>
      </c>
      <c r="R27" s="11" t="s">
        <v>90</v>
      </c>
      <c r="S27" s="37">
        <f>S29/$AC$29</f>
        <v>0.47142857142857142</v>
      </c>
      <c r="T27" s="37">
        <f t="shared" ref="T27:AB27" si="6">T29/$AC$29</f>
        <v>0.2857142857142857</v>
      </c>
      <c r="U27" s="37">
        <f t="shared" si="6"/>
        <v>8.5714285714285715E-2</v>
      </c>
      <c r="V27" s="37">
        <f t="shared" si="6"/>
        <v>7.1428571428571425E-2</v>
      </c>
      <c r="W27" s="37">
        <f t="shared" si="6"/>
        <v>4.2857142857142858E-2</v>
      </c>
      <c r="X27" s="37">
        <f t="shared" si="6"/>
        <v>2.8571428571428571E-2</v>
      </c>
      <c r="Y27" s="37">
        <f t="shared" si="6"/>
        <v>0</v>
      </c>
      <c r="Z27" s="37">
        <f t="shared" si="6"/>
        <v>0</v>
      </c>
      <c r="AA27" s="37">
        <f t="shared" si="6"/>
        <v>0</v>
      </c>
      <c r="AB27" s="37">
        <f t="shared" si="6"/>
        <v>1.4285714285714285E-2</v>
      </c>
    </row>
    <row r="28" spans="1:112 16384:16384" x14ac:dyDescent="0.25">
      <c r="A28" s="4" t="s">
        <v>3</v>
      </c>
      <c r="B28" s="1">
        <f t="shared" si="2"/>
        <v>336</v>
      </c>
      <c r="C28" s="1">
        <f t="shared" si="3"/>
        <v>15</v>
      </c>
      <c r="D28" s="1">
        <f t="shared" si="4"/>
        <v>32.1</v>
      </c>
      <c r="F28" s="4" t="s">
        <v>14</v>
      </c>
      <c r="G28" s="4" t="s">
        <v>35</v>
      </c>
      <c r="H28" s="4" t="s">
        <v>36</v>
      </c>
      <c r="I28" s="4" t="s">
        <v>37</v>
      </c>
      <c r="J28" s="4" t="s">
        <v>38</v>
      </c>
      <c r="K28" s="4" t="s">
        <v>39</v>
      </c>
      <c r="L28" s="4" t="s">
        <v>40</v>
      </c>
      <c r="M28" s="4" t="s">
        <v>41</v>
      </c>
      <c r="N28" s="4" t="s">
        <v>42</v>
      </c>
      <c r="O28" s="4" t="s">
        <v>43</v>
      </c>
      <c r="P28" s="4" t="s">
        <v>44</v>
      </c>
      <c r="R28" s="15" t="s">
        <v>56</v>
      </c>
      <c r="S28" s="15" t="s">
        <v>91</v>
      </c>
      <c r="T28" s="15" t="s">
        <v>92</v>
      </c>
      <c r="U28" s="15" t="s">
        <v>93</v>
      </c>
      <c r="V28" s="15" t="s">
        <v>94</v>
      </c>
      <c r="W28" s="15" t="s">
        <v>95</v>
      </c>
      <c r="X28" s="15" t="s">
        <v>96</v>
      </c>
      <c r="Y28" s="15" t="s">
        <v>97</v>
      </c>
      <c r="Z28" s="15" t="s">
        <v>98</v>
      </c>
      <c r="AA28" s="15" t="s">
        <v>99</v>
      </c>
      <c r="AB28" s="15" t="s">
        <v>100</v>
      </c>
    </row>
    <row r="29" spans="1:112 16384:16384" x14ac:dyDescent="0.25">
      <c r="A29" s="4" t="s">
        <v>29</v>
      </c>
      <c r="B29" s="1">
        <f t="shared" si="2"/>
        <v>138</v>
      </c>
      <c r="C29" s="1">
        <f t="shared" si="3"/>
        <v>0</v>
      </c>
      <c r="D29" s="1">
        <f t="shared" si="4"/>
        <v>13.8</v>
      </c>
      <c r="F29" s="4" t="s">
        <v>25</v>
      </c>
      <c r="G29" s="4">
        <v>19</v>
      </c>
      <c r="H29" s="4">
        <v>16</v>
      </c>
      <c r="I29" s="4">
        <v>15</v>
      </c>
      <c r="J29" s="4">
        <v>7</v>
      </c>
      <c r="K29" s="4">
        <v>7</v>
      </c>
      <c r="L29" s="4">
        <v>3</v>
      </c>
      <c r="M29" s="4">
        <v>1</v>
      </c>
      <c r="N29" s="4">
        <v>1</v>
      </c>
      <c r="O29" s="4">
        <v>0</v>
      </c>
      <c r="P29" s="4">
        <v>1</v>
      </c>
      <c r="Q29" s="7">
        <f>SUM(G29:P29)</f>
        <v>70</v>
      </c>
      <c r="R29" s="18" t="s">
        <v>25</v>
      </c>
      <c r="S29" s="2">
        <v>33</v>
      </c>
      <c r="T29" s="2">
        <v>20</v>
      </c>
      <c r="U29" s="2">
        <v>6</v>
      </c>
      <c r="V29" s="2">
        <v>5</v>
      </c>
      <c r="W29" s="2">
        <v>3</v>
      </c>
      <c r="X29" s="2">
        <v>2</v>
      </c>
      <c r="Y29" s="2">
        <v>0</v>
      </c>
      <c r="Z29" s="2">
        <v>0</v>
      </c>
      <c r="AA29" s="2">
        <v>0</v>
      </c>
      <c r="AB29" s="2">
        <v>1</v>
      </c>
      <c r="AC29" s="7">
        <f>SUM(S29:AB29)</f>
        <v>70</v>
      </c>
    </row>
    <row r="30" spans="1:112 16384:16384" x14ac:dyDescent="0.25">
      <c r="A30" s="4" t="s">
        <v>30</v>
      </c>
      <c r="B30" s="1">
        <f t="shared" si="2"/>
        <v>47</v>
      </c>
      <c r="C30" s="1">
        <f t="shared" si="3"/>
        <v>0</v>
      </c>
      <c r="D30" s="1">
        <f t="shared" si="4"/>
        <v>4.7</v>
      </c>
    </row>
    <row r="31" spans="1:112 16384:16384" x14ac:dyDescent="0.25">
      <c r="A31" s="4" t="s">
        <v>4</v>
      </c>
      <c r="B31" s="1">
        <f t="shared" si="2"/>
        <v>172</v>
      </c>
      <c r="C31" s="1">
        <f t="shared" si="3"/>
        <v>0</v>
      </c>
      <c r="D31" s="1">
        <f t="shared" si="4"/>
        <v>17.2</v>
      </c>
      <c r="F31" s="5" t="s">
        <v>45</v>
      </c>
      <c r="G31" s="28">
        <f>G33/$Q$33</f>
        <v>0.18571428571428572</v>
      </c>
      <c r="H31" s="28">
        <f t="shared" ref="H31:P31" si="7">H33/$Q$33</f>
        <v>5.7142857142857141E-2</v>
      </c>
      <c r="I31" s="28">
        <f t="shared" si="7"/>
        <v>0.15714285714285714</v>
      </c>
      <c r="J31" s="28">
        <f t="shared" si="7"/>
        <v>0.14285714285714285</v>
      </c>
      <c r="K31" s="28">
        <f t="shared" si="7"/>
        <v>0.2</v>
      </c>
      <c r="L31" s="28">
        <f t="shared" si="7"/>
        <v>0.11428571428571428</v>
      </c>
      <c r="M31" s="28">
        <f t="shared" si="7"/>
        <v>4.2857142857142858E-2</v>
      </c>
      <c r="N31" s="28">
        <f t="shared" si="7"/>
        <v>7.1428571428571425E-2</v>
      </c>
      <c r="O31" s="28">
        <f t="shared" si="7"/>
        <v>1.4285714285714285E-2</v>
      </c>
      <c r="P31" s="28">
        <f t="shared" si="7"/>
        <v>1.4285714285714285E-2</v>
      </c>
      <c r="R31" s="11" t="s">
        <v>101</v>
      </c>
      <c r="S31" s="28">
        <f>S33/$AC$33</f>
        <v>0.22857142857142856</v>
      </c>
      <c r="T31" s="28">
        <f t="shared" ref="T31:AB31" si="8">T33/$AC$33</f>
        <v>2.8571428571428571E-2</v>
      </c>
      <c r="U31" s="28">
        <f t="shared" si="8"/>
        <v>4.2857142857142858E-2</v>
      </c>
      <c r="V31" s="28">
        <f t="shared" si="8"/>
        <v>0.11428571428571428</v>
      </c>
      <c r="W31" s="28">
        <f t="shared" si="8"/>
        <v>0.15714285714285714</v>
      </c>
      <c r="X31" s="28">
        <f t="shared" si="8"/>
        <v>0.15714285714285714</v>
      </c>
      <c r="Y31" s="28">
        <f t="shared" si="8"/>
        <v>0.14285714285714285</v>
      </c>
      <c r="Z31" s="28">
        <f t="shared" si="8"/>
        <v>7.1428571428571425E-2</v>
      </c>
      <c r="AA31" s="28">
        <f t="shared" si="8"/>
        <v>2.8571428571428571E-2</v>
      </c>
      <c r="AB31" s="28">
        <f t="shared" si="8"/>
        <v>2.8571428571428571E-2</v>
      </c>
    </row>
    <row r="32" spans="1:112 16384:16384" x14ac:dyDescent="0.25">
      <c r="A32" s="4" t="s">
        <v>5</v>
      </c>
      <c r="B32" s="1">
        <f t="shared" si="2"/>
        <v>65</v>
      </c>
      <c r="C32" s="1">
        <f t="shared" si="3"/>
        <v>0</v>
      </c>
      <c r="D32" s="1">
        <f t="shared" si="4"/>
        <v>6.5</v>
      </c>
      <c r="F32" s="15" t="s">
        <v>56</v>
      </c>
      <c r="G32" s="2" t="s">
        <v>46</v>
      </c>
      <c r="H32" s="2" t="s">
        <v>47</v>
      </c>
      <c r="I32" s="18" t="s">
        <v>48</v>
      </c>
      <c r="J32" s="2" t="s">
        <v>49</v>
      </c>
      <c r="K32" s="18" t="s">
        <v>50</v>
      </c>
      <c r="L32" s="18" t="s">
        <v>51</v>
      </c>
      <c r="M32" s="18" t="s">
        <v>52</v>
      </c>
      <c r="N32" s="18" t="s">
        <v>53</v>
      </c>
      <c r="O32" s="18" t="s">
        <v>54</v>
      </c>
      <c r="P32" s="18" t="s">
        <v>55</v>
      </c>
      <c r="R32" s="18" t="s">
        <v>56</v>
      </c>
      <c r="S32" s="18" t="s">
        <v>102</v>
      </c>
      <c r="T32" s="18" t="s">
        <v>103</v>
      </c>
      <c r="U32" s="18" t="s">
        <v>104</v>
      </c>
      <c r="V32" s="18" t="s">
        <v>105</v>
      </c>
      <c r="W32" s="16" t="s">
        <v>106</v>
      </c>
      <c r="X32" s="18" t="s">
        <v>107</v>
      </c>
      <c r="Y32" s="18" t="s">
        <v>108</v>
      </c>
      <c r="Z32" s="18" t="s">
        <v>109</v>
      </c>
      <c r="AA32" s="18" t="s">
        <v>110</v>
      </c>
      <c r="AB32" s="18" t="s">
        <v>111</v>
      </c>
    </row>
    <row r="33" spans="1:29" x14ac:dyDescent="0.25">
      <c r="A33" s="4" t="s">
        <v>31</v>
      </c>
      <c r="B33" s="1">
        <f t="shared" si="2"/>
        <v>172</v>
      </c>
      <c r="C33" s="1">
        <f t="shared" si="3"/>
        <v>0</v>
      </c>
      <c r="D33" s="1">
        <f t="shared" si="4"/>
        <v>17.2</v>
      </c>
      <c r="F33" s="15" t="s">
        <v>57</v>
      </c>
      <c r="G33" s="2">
        <v>13</v>
      </c>
      <c r="H33" s="2">
        <v>4</v>
      </c>
      <c r="I33" s="2">
        <v>11</v>
      </c>
      <c r="J33" s="2">
        <v>10</v>
      </c>
      <c r="K33" s="2">
        <v>14</v>
      </c>
      <c r="L33" s="2">
        <v>8</v>
      </c>
      <c r="M33" s="2">
        <v>3</v>
      </c>
      <c r="N33" s="2">
        <v>5</v>
      </c>
      <c r="O33" s="2">
        <v>1</v>
      </c>
      <c r="P33" s="2">
        <v>1</v>
      </c>
      <c r="Q33" s="7">
        <f>SUM(G33:P33)</f>
        <v>70</v>
      </c>
      <c r="R33" s="2" t="s">
        <v>25</v>
      </c>
      <c r="S33" s="16">
        <v>16</v>
      </c>
      <c r="T33" s="16">
        <v>2</v>
      </c>
      <c r="U33" s="16">
        <v>3</v>
      </c>
      <c r="V33" s="16">
        <v>8</v>
      </c>
      <c r="W33" s="16">
        <v>11</v>
      </c>
      <c r="X33" s="16">
        <v>11</v>
      </c>
      <c r="Y33" s="16">
        <v>10</v>
      </c>
      <c r="Z33" s="16">
        <v>5</v>
      </c>
      <c r="AA33" s="16">
        <v>2</v>
      </c>
      <c r="AB33" s="16">
        <v>2</v>
      </c>
      <c r="AC33" s="7">
        <f>SUM(S33:AB33)</f>
        <v>70</v>
      </c>
    </row>
    <row r="34" spans="1:29" x14ac:dyDescent="0.25">
      <c r="A34" s="4" t="s">
        <v>6</v>
      </c>
      <c r="B34" s="1">
        <f t="shared" si="2"/>
        <v>163</v>
      </c>
      <c r="C34" s="1">
        <f t="shared" si="3"/>
        <v>0</v>
      </c>
      <c r="D34" s="1">
        <f t="shared" si="4"/>
        <v>16.3</v>
      </c>
    </row>
    <row r="35" spans="1:29" x14ac:dyDescent="0.25">
      <c r="A35" s="4" t="s">
        <v>32</v>
      </c>
      <c r="B35" s="1">
        <f t="shared" si="2"/>
        <v>202</v>
      </c>
      <c r="C35" s="1">
        <f t="shared" si="3"/>
        <v>0</v>
      </c>
      <c r="D35" s="1">
        <f t="shared" si="4"/>
        <v>20.2</v>
      </c>
      <c r="F35" s="5" t="s">
        <v>2</v>
      </c>
      <c r="G35" s="28">
        <f>G37/$Q$37</f>
        <v>2.8571428571428571E-2</v>
      </c>
      <c r="H35" s="28">
        <f t="shared" ref="H35:P35" si="9">H37/$Q$37</f>
        <v>0.14285714285714285</v>
      </c>
      <c r="I35" s="28">
        <f t="shared" si="9"/>
        <v>5.7142857142857141E-2</v>
      </c>
      <c r="J35" s="28">
        <f t="shared" si="9"/>
        <v>0.2</v>
      </c>
      <c r="K35" s="28">
        <f t="shared" si="9"/>
        <v>0.24285714285714285</v>
      </c>
      <c r="L35" s="28">
        <f t="shared" si="9"/>
        <v>0.2</v>
      </c>
      <c r="M35" s="28">
        <f t="shared" si="9"/>
        <v>8.5714285714285715E-2</v>
      </c>
      <c r="N35" s="28">
        <f t="shared" si="9"/>
        <v>1.4285714285714285E-2</v>
      </c>
      <c r="O35" s="28">
        <f t="shared" si="9"/>
        <v>1.4285714285714285E-2</v>
      </c>
      <c r="P35" s="28">
        <f t="shared" si="9"/>
        <v>1.4285714285714285E-2</v>
      </c>
      <c r="Q35" s="28"/>
      <c r="R35" s="6" t="s">
        <v>112</v>
      </c>
      <c r="S35" s="28">
        <f>S37/$AC$37</f>
        <v>0.67142857142857137</v>
      </c>
      <c r="T35" s="28">
        <f t="shared" ref="T35:AB35" si="10">T37/$AC$37</f>
        <v>0.2857142857142857</v>
      </c>
      <c r="U35" s="28">
        <f t="shared" si="10"/>
        <v>2.8571428571428571E-2</v>
      </c>
      <c r="V35" s="28">
        <f t="shared" si="10"/>
        <v>0</v>
      </c>
      <c r="W35" s="28">
        <f t="shared" si="10"/>
        <v>0</v>
      </c>
      <c r="X35" s="28">
        <f t="shared" si="10"/>
        <v>0</v>
      </c>
      <c r="Y35" s="28">
        <f t="shared" si="10"/>
        <v>0</v>
      </c>
      <c r="Z35" s="28">
        <f t="shared" si="10"/>
        <v>0</v>
      </c>
      <c r="AA35" s="28">
        <f t="shared" si="10"/>
        <v>0</v>
      </c>
      <c r="AB35" s="28">
        <f t="shared" si="10"/>
        <v>1.4285714285714285E-2</v>
      </c>
    </row>
    <row r="36" spans="1:29" x14ac:dyDescent="0.25">
      <c r="A36" s="4" t="s">
        <v>7</v>
      </c>
      <c r="B36" s="1">
        <f t="shared" si="2"/>
        <v>147</v>
      </c>
      <c r="C36" s="1">
        <f t="shared" si="3"/>
        <v>0</v>
      </c>
      <c r="D36" s="1">
        <f t="shared" si="4"/>
        <v>14.7</v>
      </c>
      <c r="F36" s="15" t="s">
        <v>58</v>
      </c>
      <c r="G36" s="16" t="s">
        <v>59</v>
      </c>
      <c r="H36" s="16" t="s">
        <v>60</v>
      </c>
      <c r="I36" s="17" t="s">
        <v>61</v>
      </c>
      <c r="J36" s="17" t="s">
        <v>62</v>
      </c>
      <c r="K36" s="17" t="s">
        <v>63</v>
      </c>
      <c r="L36" s="17" t="s">
        <v>64</v>
      </c>
      <c r="M36" s="16" t="s">
        <v>65</v>
      </c>
      <c r="N36" s="17" t="s">
        <v>66</v>
      </c>
      <c r="O36" s="17" t="s">
        <v>67</v>
      </c>
      <c r="P36" s="17" t="s">
        <v>68</v>
      </c>
      <c r="R36" s="18" t="s">
        <v>56</v>
      </c>
      <c r="S36" s="17" t="s">
        <v>113</v>
      </c>
      <c r="T36" s="17" t="s">
        <v>114</v>
      </c>
      <c r="U36" s="17" t="s">
        <v>115</v>
      </c>
      <c r="V36" s="17" t="s">
        <v>116</v>
      </c>
      <c r="W36" s="17" t="s">
        <v>117</v>
      </c>
      <c r="X36" s="17" t="s">
        <v>118</v>
      </c>
      <c r="Y36" s="17" t="s">
        <v>119</v>
      </c>
      <c r="Z36" s="17" t="s">
        <v>120</v>
      </c>
      <c r="AA36" s="17" t="s">
        <v>121</v>
      </c>
      <c r="AB36" s="17" t="s">
        <v>122</v>
      </c>
    </row>
    <row r="37" spans="1:29" x14ac:dyDescent="0.25">
      <c r="A37" s="4" t="s">
        <v>33</v>
      </c>
      <c r="B37" s="1">
        <f t="shared" si="2"/>
        <v>17</v>
      </c>
      <c r="C37" s="1">
        <f t="shared" si="3"/>
        <v>0</v>
      </c>
      <c r="D37" s="1">
        <f t="shared" si="4"/>
        <v>1.7</v>
      </c>
      <c r="F37" s="15" t="s">
        <v>25</v>
      </c>
      <c r="G37" s="16">
        <v>2</v>
      </c>
      <c r="H37" s="16">
        <v>10</v>
      </c>
      <c r="I37" s="16">
        <v>4</v>
      </c>
      <c r="J37" s="16">
        <v>14</v>
      </c>
      <c r="K37" s="16">
        <v>17</v>
      </c>
      <c r="L37" s="16">
        <v>14</v>
      </c>
      <c r="M37" s="16">
        <v>6</v>
      </c>
      <c r="N37" s="16">
        <v>1</v>
      </c>
      <c r="O37" s="16">
        <v>1</v>
      </c>
      <c r="P37" s="16">
        <v>1</v>
      </c>
      <c r="Q37" s="7">
        <f>SUM(G37:P37)</f>
        <v>70</v>
      </c>
      <c r="R37" s="18" t="s">
        <v>25</v>
      </c>
      <c r="S37" s="16">
        <v>47</v>
      </c>
      <c r="T37" s="16">
        <v>20</v>
      </c>
      <c r="U37" s="16">
        <v>2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1</v>
      </c>
      <c r="AC37" s="7">
        <f>SUM(S37:AB37)</f>
        <v>70</v>
      </c>
    </row>
    <row r="38" spans="1:29" x14ac:dyDescent="0.25">
      <c r="A38" s="4" t="s">
        <v>8</v>
      </c>
      <c r="B38" s="1">
        <f t="shared" si="2"/>
        <v>53</v>
      </c>
      <c r="C38" s="1">
        <f t="shared" si="3"/>
        <v>0</v>
      </c>
      <c r="D38" s="1">
        <f t="shared" si="4"/>
        <v>5.3</v>
      </c>
    </row>
    <row r="39" spans="1:29" x14ac:dyDescent="0.25">
      <c r="A39" s="4" t="s">
        <v>9</v>
      </c>
      <c r="B39" s="1">
        <f t="shared" si="2"/>
        <v>47</v>
      </c>
      <c r="C39" s="1">
        <f t="shared" si="3"/>
        <v>0</v>
      </c>
      <c r="D39" s="1">
        <f t="shared" si="4"/>
        <v>4.7</v>
      </c>
      <c r="F39" s="5" t="s">
        <v>3</v>
      </c>
      <c r="G39" s="28">
        <f>G41/$Q$41</f>
        <v>0.14285714285714285</v>
      </c>
      <c r="H39" s="28">
        <f t="shared" ref="H39:P39" si="11">H41/$Q$41</f>
        <v>0.15714285714285714</v>
      </c>
      <c r="I39" s="28">
        <f t="shared" si="11"/>
        <v>0.27142857142857141</v>
      </c>
      <c r="J39" s="28">
        <f t="shared" si="11"/>
        <v>0.12857142857142856</v>
      </c>
      <c r="K39" s="28">
        <f t="shared" si="11"/>
        <v>0.2</v>
      </c>
      <c r="L39" s="28">
        <f t="shared" si="11"/>
        <v>4.2857142857142858E-2</v>
      </c>
      <c r="M39" s="28">
        <f t="shared" si="11"/>
        <v>1.4285714285714285E-2</v>
      </c>
      <c r="N39" s="28">
        <f t="shared" si="11"/>
        <v>1.4285714285714285E-2</v>
      </c>
      <c r="O39" s="28">
        <f t="shared" si="11"/>
        <v>0</v>
      </c>
      <c r="P39" s="28">
        <f t="shared" si="11"/>
        <v>2.8571428571428571E-2</v>
      </c>
      <c r="R39" s="6" t="s">
        <v>31</v>
      </c>
      <c r="S39" s="28">
        <f>S41/$AC$41</f>
        <v>0.12857142857142856</v>
      </c>
      <c r="T39" s="28">
        <f t="shared" ref="T39:AB39" si="12">T41/$AC$41</f>
        <v>2.8571428571428571E-2</v>
      </c>
      <c r="U39" s="28">
        <f t="shared" si="12"/>
        <v>4.2857142857142858E-2</v>
      </c>
      <c r="V39" s="28">
        <f t="shared" si="12"/>
        <v>0.14285714285714285</v>
      </c>
      <c r="W39" s="28">
        <f t="shared" si="12"/>
        <v>0.18571428571428572</v>
      </c>
      <c r="X39" s="28">
        <f t="shared" si="12"/>
        <v>0.15714285714285714</v>
      </c>
      <c r="Y39" s="28">
        <f t="shared" si="12"/>
        <v>0.17142857142857143</v>
      </c>
      <c r="Z39" s="28">
        <f t="shared" si="12"/>
        <v>8.5714285714285715E-2</v>
      </c>
      <c r="AA39" s="28">
        <f t="shared" si="12"/>
        <v>2.8571428571428571E-2</v>
      </c>
      <c r="AB39" s="28">
        <f t="shared" si="12"/>
        <v>2.8571428571428571E-2</v>
      </c>
    </row>
    <row r="40" spans="1:29" x14ac:dyDescent="0.25">
      <c r="A40" s="4" t="s">
        <v>10</v>
      </c>
      <c r="B40" s="1">
        <f t="shared" si="2"/>
        <v>22</v>
      </c>
      <c r="C40" s="1">
        <f t="shared" si="3"/>
        <v>0</v>
      </c>
      <c r="D40" s="1">
        <f t="shared" si="4"/>
        <v>2.2000000000000002</v>
      </c>
      <c r="F40" s="15" t="s">
        <v>56</v>
      </c>
      <c r="G40" s="16" t="s">
        <v>69</v>
      </c>
      <c r="H40" s="16" t="s">
        <v>70</v>
      </c>
      <c r="I40" s="17" t="s">
        <v>71</v>
      </c>
      <c r="J40" s="17" t="s">
        <v>72</v>
      </c>
      <c r="K40" s="17" t="s">
        <v>73</v>
      </c>
      <c r="L40" s="17" t="s">
        <v>74</v>
      </c>
      <c r="M40" s="17" t="s">
        <v>75</v>
      </c>
      <c r="N40" s="17" t="s">
        <v>76</v>
      </c>
      <c r="O40" s="17" t="s">
        <v>77</v>
      </c>
      <c r="P40" s="17" t="s">
        <v>78</v>
      </c>
      <c r="R40" s="18" t="s">
        <v>56</v>
      </c>
      <c r="S40" s="16" t="s">
        <v>102</v>
      </c>
      <c r="T40" s="16" t="s">
        <v>103</v>
      </c>
      <c r="U40" s="17" t="s">
        <v>104</v>
      </c>
      <c r="V40" s="17" t="s">
        <v>105</v>
      </c>
      <c r="W40" s="17" t="s">
        <v>106</v>
      </c>
      <c r="X40" s="17" t="s">
        <v>107</v>
      </c>
      <c r="Y40" s="17" t="s">
        <v>108</v>
      </c>
      <c r="Z40" s="17" t="s">
        <v>109</v>
      </c>
      <c r="AA40" s="17" t="s">
        <v>110</v>
      </c>
      <c r="AB40" s="17" t="s">
        <v>111</v>
      </c>
    </row>
    <row r="41" spans="1:29" x14ac:dyDescent="0.25">
      <c r="A41" s="4" t="s">
        <v>11</v>
      </c>
      <c r="B41" s="1">
        <f t="shared" si="2"/>
        <v>7</v>
      </c>
      <c r="C41" s="1">
        <f t="shared" si="3"/>
        <v>0</v>
      </c>
      <c r="D41" s="1">
        <f t="shared" si="4"/>
        <v>0.7</v>
      </c>
      <c r="F41" s="15" t="s">
        <v>57</v>
      </c>
      <c r="G41" s="16">
        <v>10</v>
      </c>
      <c r="H41" s="16">
        <v>11</v>
      </c>
      <c r="I41" s="16">
        <v>19</v>
      </c>
      <c r="J41" s="16">
        <v>9</v>
      </c>
      <c r="K41" s="16">
        <v>14</v>
      </c>
      <c r="L41" s="16">
        <v>3</v>
      </c>
      <c r="M41" s="16">
        <v>1</v>
      </c>
      <c r="N41" s="16">
        <v>1</v>
      </c>
      <c r="O41" s="16">
        <v>0</v>
      </c>
      <c r="P41" s="16">
        <v>2</v>
      </c>
      <c r="Q41" s="7">
        <f>SUM(G41:P41)</f>
        <v>70</v>
      </c>
      <c r="R41" s="18" t="s">
        <v>25</v>
      </c>
      <c r="S41" s="16">
        <v>9</v>
      </c>
      <c r="T41" s="16">
        <v>2</v>
      </c>
      <c r="U41" s="16">
        <v>3</v>
      </c>
      <c r="V41" s="16">
        <v>10</v>
      </c>
      <c r="W41" s="16">
        <v>13</v>
      </c>
      <c r="X41" s="16">
        <v>11</v>
      </c>
      <c r="Y41" s="16">
        <v>12</v>
      </c>
      <c r="Z41" s="16">
        <v>6</v>
      </c>
      <c r="AA41" s="16">
        <v>2</v>
      </c>
      <c r="AB41" s="16">
        <v>2</v>
      </c>
      <c r="AC41" s="7">
        <f>SUM(S41:AB41)</f>
        <v>70</v>
      </c>
    </row>
    <row r="42" spans="1:29" x14ac:dyDescent="0.25">
      <c r="A42" s="10"/>
    </row>
    <row r="43" spans="1:29" x14ac:dyDescent="0.25">
      <c r="A43" s="10"/>
      <c r="F43" s="5" t="s">
        <v>123</v>
      </c>
      <c r="G43" s="28">
        <f>G45/$Q$45</f>
        <v>0.12857142857142856</v>
      </c>
      <c r="H43" s="28">
        <f t="shared" ref="H43:P43" si="13">H45/$Q$45</f>
        <v>7.1428571428571425E-2</v>
      </c>
      <c r="I43" s="28">
        <f t="shared" si="13"/>
        <v>1.4285714285714285E-2</v>
      </c>
      <c r="J43" s="28">
        <f t="shared" si="13"/>
        <v>0.14285714285714285</v>
      </c>
      <c r="K43" s="28">
        <f t="shared" si="13"/>
        <v>0.12857142857142856</v>
      </c>
      <c r="L43" s="28">
        <f t="shared" si="13"/>
        <v>0.14285714285714285</v>
      </c>
      <c r="M43" s="28">
        <f t="shared" si="13"/>
        <v>0.2</v>
      </c>
      <c r="N43" s="28">
        <f t="shared" si="13"/>
        <v>0.1</v>
      </c>
      <c r="O43" s="28">
        <f t="shared" si="13"/>
        <v>5.7142857142857141E-2</v>
      </c>
      <c r="P43" s="28">
        <f t="shared" si="13"/>
        <v>1.4285714285714285E-2</v>
      </c>
      <c r="R43" s="6" t="s">
        <v>169</v>
      </c>
      <c r="S43" s="28">
        <f>S45/$AC$45</f>
        <v>0.7857142857142857</v>
      </c>
      <c r="T43" s="28">
        <f t="shared" ref="T43:AB43" si="14">T45/$AC$45</f>
        <v>0.11428571428571428</v>
      </c>
      <c r="U43" s="28">
        <f t="shared" si="14"/>
        <v>2.8571428571428571E-2</v>
      </c>
      <c r="V43" s="28">
        <f t="shared" si="14"/>
        <v>4.2857142857142858E-2</v>
      </c>
      <c r="W43" s="28">
        <f t="shared" si="14"/>
        <v>0</v>
      </c>
      <c r="X43" s="28">
        <f t="shared" si="14"/>
        <v>0</v>
      </c>
      <c r="Y43" s="28">
        <f t="shared" si="14"/>
        <v>0</v>
      </c>
      <c r="Z43" s="28">
        <f t="shared" si="14"/>
        <v>0</v>
      </c>
      <c r="AA43" s="28">
        <f t="shared" si="14"/>
        <v>1.4285714285714285E-2</v>
      </c>
      <c r="AB43" s="28">
        <f t="shared" si="14"/>
        <v>1.4285714285714285E-2</v>
      </c>
    </row>
    <row r="44" spans="1:29" x14ac:dyDescent="0.25">
      <c r="A44" s="10"/>
      <c r="F44" s="15" t="s">
        <v>56</v>
      </c>
      <c r="G44" s="16" t="s">
        <v>124</v>
      </c>
      <c r="H44" s="16" t="s">
        <v>125</v>
      </c>
      <c r="I44" s="17" t="s">
        <v>126</v>
      </c>
      <c r="J44" s="17" t="s">
        <v>127</v>
      </c>
      <c r="K44" s="17" t="s">
        <v>128</v>
      </c>
      <c r="L44" s="17" t="s">
        <v>129</v>
      </c>
      <c r="M44" s="17" t="s">
        <v>130</v>
      </c>
      <c r="N44" s="17" t="s">
        <v>131</v>
      </c>
      <c r="O44" s="17" t="s">
        <v>132</v>
      </c>
      <c r="P44" s="17" t="s">
        <v>133</v>
      </c>
      <c r="R44" s="18" t="s">
        <v>14</v>
      </c>
      <c r="S44" s="15" t="s">
        <v>91</v>
      </c>
      <c r="T44" s="15" t="s">
        <v>92</v>
      </c>
      <c r="U44" s="15" t="s">
        <v>93</v>
      </c>
      <c r="V44" s="15" t="s">
        <v>94</v>
      </c>
      <c r="W44" s="15" t="s">
        <v>95</v>
      </c>
      <c r="X44" s="15" t="s">
        <v>96</v>
      </c>
      <c r="Y44" s="15" t="s">
        <v>97</v>
      </c>
      <c r="Z44" s="15" t="s">
        <v>98</v>
      </c>
      <c r="AA44" s="15" t="s">
        <v>99</v>
      </c>
      <c r="AB44" s="15" t="s">
        <v>100</v>
      </c>
    </row>
    <row r="45" spans="1:29" x14ac:dyDescent="0.25">
      <c r="A45" s="10"/>
      <c r="F45" s="15" t="s">
        <v>25</v>
      </c>
      <c r="G45" s="16">
        <v>9</v>
      </c>
      <c r="H45" s="16">
        <v>5</v>
      </c>
      <c r="I45" s="16">
        <v>1</v>
      </c>
      <c r="J45" s="16">
        <v>10</v>
      </c>
      <c r="K45" s="16">
        <v>9</v>
      </c>
      <c r="L45" s="16">
        <v>10</v>
      </c>
      <c r="M45" s="16">
        <v>14</v>
      </c>
      <c r="N45" s="16">
        <v>7</v>
      </c>
      <c r="O45" s="16">
        <v>4</v>
      </c>
      <c r="P45" s="16">
        <v>1</v>
      </c>
      <c r="Q45" s="7">
        <f>SUM(G45:P45)</f>
        <v>70</v>
      </c>
      <c r="R45" s="18" t="s">
        <v>25</v>
      </c>
      <c r="S45" s="16">
        <v>55</v>
      </c>
      <c r="T45" s="16">
        <v>8</v>
      </c>
      <c r="U45" s="16">
        <v>2</v>
      </c>
      <c r="V45" s="16">
        <v>3</v>
      </c>
      <c r="W45" s="16">
        <v>0</v>
      </c>
      <c r="X45" s="16">
        <v>0</v>
      </c>
      <c r="Y45" s="16">
        <v>0</v>
      </c>
      <c r="Z45" s="16">
        <v>0</v>
      </c>
      <c r="AA45" s="16">
        <v>1</v>
      </c>
      <c r="AB45" s="16">
        <v>1</v>
      </c>
      <c r="AC45" s="7">
        <f>SUM(S45:AB45)</f>
        <v>70</v>
      </c>
    </row>
    <row r="46" spans="1:29" x14ac:dyDescent="0.25">
      <c r="A46" s="10"/>
    </row>
    <row r="47" spans="1:29" x14ac:dyDescent="0.25">
      <c r="A47" s="10"/>
      <c r="F47" s="5" t="s">
        <v>134</v>
      </c>
      <c r="G47" s="28">
        <f>G49/$Q$49</f>
        <v>0.15714285714285714</v>
      </c>
      <c r="H47" s="28">
        <f t="shared" ref="H47:P47" si="15">H49/$Q$49</f>
        <v>2.8571428571428571E-2</v>
      </c>
      <c r="I47" s="28">
        <f t="shared" si="15"/>
        <v>5.7142857142857141E-2</v>
      </c>
      <c r="J47" s="28">
        <f t="shared" si="15"/>
        <v>0.15714285714285714</v>
      </c>
      <c r="K47" s="28">
        <f t="shared" si="15"/>
        <v>0.2</v>
      </c>
      <c r="L47" s="28">
        <f t="shared" si="15"/>
        <v>0.2</v>
      </c>
      <c r="M47" s="28">
        <f t="shared" si="15"/>
        <v>0.11428571428571428</v>
      </c>
      <c r="N47" s="28">
        <f t="shared" si="15"/>
        <v>5.7142857142857141E-2</v>
      </c>
      <c r="O47" s="28">
        <f t="shared" si="15"/>
        <v>0</v>
      </c>
      <c r="P47" s="28">
        <f t="shared" si="15"/>
        <v>2.8571428571428571E-2</v>
      </c>
      <c r="R47" s="6" t="s">
        <v>170</v>
      </c>
      <c r="S47" s="28">
        <f>S49/$AC$49</f>
        <v>0.17142857142857143</v>
      </c>
      <c r="T47" s="28">
        <f t="shared" ref="T47:AB47" si="16">T49/$AC$49</f>
        <v>0.1</v>
      </c>
      <c r="U47" s="28">
        <f t="shared" si="16"/>
        <v>0.1</v>
      </c>
      <c r="V47" s="28">
        <f t="shared" si="16"/>
        <v>5.7142857142857141E-2</v>
      </c>
      <c r="W47" s="28">
        <f t="shared" si="16"/>
        <v>0.27142857142857141</v>
      </c>
      <c r="X47" s="28">
        <f t="shared" si="16"/>
        <v>0.14285714285714285</v>
      </c>
      <c r="Y47" s="28">
        <f t="shared" si="16"/>
        <v>8.5714285714285715E-2</v>
      </c>
      <c r="Z47" s="28">
        <f t="shared" si="16"/>
        <v>4.2857142857142858E-2</v>
      </c>
      <c r="AA47" s="28">
        <f t="shared" si="16"/>
        <v>1.4285714285714285E-2</v>
      </c>
      <c r="AB47" s="28">
        <f t="shared" si="16"/>
        <v>1.4285714285714285E-2</v>
      </c>
    </row>
    <row r="48" spans="1:29" x14ac:dyDescent="0.25">
      <c r="A48" s="10"/>
      <c r="F48" s="15" t="s">
        <v>135</v>
      </c>
      <c r="G48" s="4" t="s">
        <v>15</v>
      </c>
      <c r="H48" s="4" t="s">
        <v>16</v>
      </c>
      <c r="I48" s="4" t="s">
        <v>17</v>
      </c>
      <c r="J48" s="4" t="s">
        <v>18</v>
      </c>
      <c r="K48" s="4" t="s">
        <v>19</v>
      </c>
      <c r="L48" s="4" t="s">
        <v>20</v>
      </c>
      <c r="M48" s="4" t="s">
        <v>21</v>
      </c>
      <c r="N48" s="4" t="s">
        <v>22</v>
      </c>
      <c r="O48" s="4" t="s">
        <v>23</v>
      </c>
      <c r="P48" s="4" t="s">
        <v>24</v>
      </c>
      <c r="R48" s="18" t="s">
        <v>148</v>
      </c>
      <c r="S48" s="15" t="s">
        <v>171</v>
      </c>
      <c r="T48" s="15" t="s">
        <v>172</v>
      </c>
      <c r="U48" s="15" t="s">
        <v>173</v>
      </c>
      <c r="V48" s="15" t="s">
        <v>174</v>
      </c>
      <c r="W48" s="15" t="s">
        <v>175</v>
      </c>
      <c r="X48" s="15" t="s">
        <v>176</v>
      </c>
      <c r="Y48" s="15" t="s">
        <v>177</v>
      </c>
      <c r="Z48" s="15" t="s">
        <v>178</v>
      </c>
      <c r="AA48" s="15" t="s">
        <v>179</v>
      </c>
      <c r="AB48" s="15" t="s">
        <v>180</v>
      </c>
    </row>
    <row r="49" spans="1:76" x14ac:dyDescent="0.25">
      <c r="F49" s="15" t="s">
        <v>25</v>
      </c>
      <c r="G49" s="16">
        <v>11</v>
      </c>
      <c r="H49" s="16">
        <v>2</v>
      </c>
      <c r="I49" s="16">
        <v>4</v>
      </c>
      <c r="J49" s="16">
        <v>11</v>
      </c>
      <c r="K49" s="16">
        <v>14</v>
      </c>
      <c r="L49" s="16">
        <v>14</v>
      </c>
      <c r="M49" s="16">
        <v>8</v>
      </c>
      <c r="N49" s="16">
        <v>4</v>
      </c>
      <c r="O49" s="16">
        <v>0</v>
      </c>
      <c r="P49" s="16">
        <v>2</v>
      </c>
      <c r="Q49" s="7">
        <f>SUM(G49:P49)</f>
        <v>70</v>
      </c>
      <c r="R49" s="18" t="s">
        <v>25</v>
      </c>
      <c r="S49" s="16">
        <v>12</v>
      </c>
      <c r="T49" s="16">
        <v>7</v>
      </c>
      <c r="U49" s="16">
        <v>7</v>
      </c>
      <c r="V49" s="16">
        <v>4</v>
      </c>
      <c r="W49" s="16">
        <v>19</v>
      </c>
      <c r="X49" s="16">
        <v>10</v>
      </c>
      <c r="Y49" s="16">
        <v>6</v>
      </c>
      <c r="Z49" s="16">
        <v>3</v>
      </c>
      <c r="AA49" s="16">
        <v>1</v>
      </c>
      <c r="AB49" s="16">
        <v>1</v>
      </c>
      <c r="AC49" s="7">
        <f>SUM(S49:AB49)</f>
        <v>70</v>
      </c>
    </row>
    <row r="51" spans="1:76" x14ac:dyDescent="0.25">
      <c r="F51" s="5" t="s">
        <v>136</v>
      </c>
      <c r="G51" s="28">
        <f>G53/$Q$53</f>
        <v>0.14285714285714285</v>
      </c>
      <c r="H51" s="28">
        <f t="shared" ref="H51:P51" si="17">H53/$Q$53</f>
        <v>2.8571428571428571E-2</v>
      </c>
      <c r="I51" s="28">
        <f t="shared" si="17"/>
        <v>4.2857142857142858E-2</v>
      </c>
      <c r="J51" s="28">
        <f t="shared" si="17"/>
        <v>0.15714285714285714</v>
      </c>
      <c r="K51" s="28">
        <f t="shared" si="17"/>
        <v>0.15714285714285714</v>
      </c>
      <c r="L51" s="28">
        <f t="shared" si="17"/>
        <v>0.15714285714285714</v>
      </c>
      <c r="M51" s="28">
        <f t="shared" si="17"/>
        <v>0.17142857142857143</v>
      </c>
      <c r="N51" s="28">
        <f t="shared" si="17"/>
        <v>5.7142857142857141E-2</v>
      </c>
      <c r="O51" s="28">
        <f t="shared" si="17"/>
        <v>1.4285714285714285E-2</v>
      </c>
      <c r="P51" s="28">
        <f t="shared" si="17"/>
        <v>7.1428571428571425E-2</v>
      </c>
      <c r="R51" s="6" t="s">
        <v>11</v>
      </c>
      <c r="S51" s="28">
        <f>S53/$AC$53</f>
        <v>0.48571428571428571</v>
      </c>
      <c r="T51" s="28">
        <f t="shared" ref="T51:AB51" si="18">T53/$AC$53</f>
        <v>0.34285714285714286</v>
      </c>
      <c r="U51" s="28">
        <f t="shared" si="18"/>
        <v>0.1</v>
      </c>
      <c r="V51" s="28">
        <f t="shared" si="18"/>
        <v>0</v>
      </c>
      <c r="W51" s="28">
        <f t="shared" si="18"/>
        <v>4.2857142857142858E-2</v>
      </c>
      <c r="X51" s="28">
        <f t="shared" si="18"/>
        <v>2.8571428571428571E-2</v>
      </c>
      <c r="Y51" s="28">
        <f t="shared" si="18"/>
        <v>0</v>
      </c>
      <c r="Z51" s="28">
        <f t="shared" si="18"/>
        <v>0</v>
      </c>
      <c r="AA51" s="28">
        <f t="shared" si="18"/>
        <v>0</v>
      </c>
      <c r="AB51" s="28">
        <f t="shared" si="18"/>
        <v>0</v>
      </c>
    </row>
    <row r="52" spans="1:76" x14ac:dyDescent="0.25">
      <c r="F52" s="15" t="s">
        <v>56</v>
      </c>
      <c r="G52" s="16" t="s">
        <v>137</v>
      </c>
      <c r="H52" s="16" t="s">
        <v>138</v>
      </c>
      <c r="I52" s="17" t="s">
        <v>139</v>
      </c>
      <c r="J52" s="17" t="s">
        <v>140</v>
      </c>
      <c r="K52" s="17" t="s">
        <v>141</v>
      </c>
      <c r="L52" s="17" t="s">
        <v>142</v>
      </c>
      <c r="M52" s="17" t="s">
        <v>143</v>
      </c>
      <c r="N52" s="17" t="s">
        <v>144</v>
      </c>
      <c r="O52" s="17" t="s">
        <v>145</v>
      </c>
      <c r="P52" s="17" t="s">
        <v>146</v>
      </c>
      <c r="R52" s="18" t="s">
        <v>56</v>
      </c>
      <c r="S52" s="17" t="s">
        <v>181</v>
      </c>
      <c r="T52" s="17" t="s">
        <v>182</v>
      </c>
      <c r="U52" s="17" t="s">
        <v>183</v>
      </c>
      <c r="V52" s="17" t="s">
        <v>184</v>
      </c>
      <c r="W52" s="17" t="s">
        <v>185</v>
      </c>
      <c r="X52" s="17" t="s">
        <v>186</v>
      </c>
      <c r="Y52" s="17" t="s">
        <v>187</v>
      </c>
      <c r="Z52" s="17" t="s">
        <v>188</v>
      </c>
      <c r="AA52" s="17" t="s">
        <v>189</v>
      </c>
      <c r="AB52" s="17" t="s">
        <v>190</v>
      </c>
    </row>
    <row r="53" spans="1:76" x14ac:dyDescent="0.25">
      <c r="F53" s="15" t="s">
        <v>25</v>
      </c>
      <c r="G53" s="16">
        <v>10</v>
      </c>
      <c r="H53" s="16">
        <v>2</v>
      </c>
      <c r="I53" s="16">
        <v>3</v>
      </c>
      <c r="J53" s="16">
        <v>11</v>
      </c>
      <c r="K53" s="16">
        <v>11</v>
      </c>
      <c r="L53" s="16">
        <v>11</v>
      </c>
      <c r="M53" s="16">
        <v>12</v>
      </c>
      <c r="N53" s="16">
        <v>4</v>
      </c>
      <c r="O53" s="16">
        <v>1</v>
      </c>
      <c r="P53" s="16">
        <v>5</v>
      </c>
      <c r="Q53" s="7">
        <f>SUM(G53:P53)</f>
        <v>70</v>
      </c>
      <c r="R53" s="18" t="s">
        <v>25</v>
      </c>
      <c r="S53" s="16">
        <v>34</v>
      </c>
      <c r="T53" s="16">
        <v>24</v>
      </c>
      <c r="U53" s="16">
        <v>7</v>
      </c>
      <c r="V53" s="16">
        <v>0</v>
      </c>
      <c r="W53" s="16">
        <v>3</v>
      </c>
      <c r="X53" s="16">
        <v>2</v>
      </c>
      <c r="Y53" s="16">
        <v>0</v>
      </c>
      <c r="Z53" s="16">
        <v>0</v>
      </c>
      <c r="AA53" s="16">
        <v>0</v>
      </c>
      <c r="AB53" s="16">
        <v>0</v>
      </c>
      <c r="AC53" s="7">
        <f>SUM(S53:AB53)</f>
        <v>70</v>
      </c>
    </row>
    <row r="55" spans="1:76" x14ac:dyDescent="0.25">
      <c r="F55" s="5" t="s">
        <v>147</v>
      </c>
      <c r="G55" s="28">
        <f>G57/$Q$57</f>
        <v>0.22857142857142856</v>
      </c>
      <c r="H55" s="28">
        <f t="shared" ref="H55:P55" si="19">H57/$Q$57</f>
        <v>0.11428571428571428</v>
      </c>
      <c r="I55" s="28">
        <f t="shared" si="19"/>
        <v>0.1</v>
      </c>
      <c r="J55" s="28">
        <f t="shared" si="19"/>
        <v>2.8571428571428571E-2</v>
      </c>
      <c r="K55" s="28">
        <f t="shared" si="19"/>
        <v>0.15714285714285714</v>
      </c>
      <c r="L55" s="28">
        <f t="shared" si="19"/>
        <v>0.15714285714285714</v>
      </c>
      <c r="M55" s="28">
        <f t="shared" si="19"/>
        <v>0.1</v>
      </c>
      <c r="N55" s="28">
        <f t="shared" si="19"/>
        <v>7.1428571428571425E-2</v>
      </c>
      <c r="O55" s="28">
        <f t="shared" si="19"/>
        <v>2.8571428571428571E-2</v>
      </c>
      <c r="P55" s="28">
        <f t="shared" si="19"/>
        <v>1.4285714285714285E-2</v>
      </c>
    </row>
    <row r="56" spans="1:76" x14ac:dyDescent="0.25">
      <c r="F56" s="15" t="s">
        <v>191</v>
      </c>
      <c r="G56" s="16" t="s">
        <v>149</v>
      </c>
      <c r="H56" s="16" t="s">
        <v>150</v>
      </c>
      <c r="I56" s="17" t="s">
        <v>151</v>
      </c>
      <c r="J56" s="17" t="s">
        <v>152</v>
      </c>
      <c r="K56" s="17" t="s">
        <v>153</v>
      </c>
      <c r="L56" s="17" t="s">
        <v>154</v>
      </c>
      <c r="M56" s="17" t="s">
        <v>155</v>
      </c>
      <c r="N56" s="17" t="s">
        <v>156</v>
      </c>
      <c r="O56" s="17" t="s">
        <v>157</v>
      </c>
      <c r="P56" s="16" t="s">
        <v>158</v>
      </c>
    </row>
    <row r="57" spans="1:76" x14ac:dyDescent="0.25">
      <c r="F57" s="15" t="s">
        <v>25</v>
      </c>
      <c r="G57" s="16">
        <v>16</v>
      </c>
      <c r="H57" s="16">
        <v>8</v>
      </c>
      <c r="I57" s="16">
        <v>7</v>
      </c>
      <c r="J57" s="16">
        <v>2</v>
      </c>
      <c r="K57" s="16">
        <v>11</v>
      </c>
      <c r="L57" s="16">
        <v>11</v>
      </c>
      <c r="M57" s="16">
        <v>7</v>
      </c>
      <c r="N57" s="16">
        <v>5</v>
      </c>
      <c r="O57" s="16">
        <v>2</v>
      </c>
      <c r="P57" s="16">
        <v>1</v>
      </c>
      <c r="Q57" s="7">
        <f>SUM(G57:P57)</f>
        <v>70</v>
      </c>
    </row>
    <row r="59" spans="1:76" x14ac:dyDescent="0.25">
      <c r="F59" s="5" t="s">
        <v>8</v>
      </c>
      <c r="G59" s="28">
        <f>G61/$Q$61</f>
        <v>0.18571428571428572</v>
      </c>
      <c r="H59" s="28">
        <f t="shared" ref="H59:P59" si="20">H61/$Q$61</f>
        <v>0.15714285714285714</v>
      </c>
      <c r="I59" s="28">
        <f t="shared" si="20"/>
        <v>0.3</v>
      </c>
      <c r="J59" s="28">
        <f t="shared" si="20"/>
        <v>0.22857142857142856</v>
      </c>
      <c r="K59" s="28">
        <f t="shared" si="20"/>
        <v>7.1428571428571425E-2</v>
      </c>
      <c r="L59" s="28">
        <f t="shared" si="20"/>
        <v>2.8571428571428571E-2</v>
      </c>
      <c r="M59" s="28">
        <f t="shared" si="20"/>
        <v>0</v>
      </c>
      <c r="N59" s="28">
        <f t="shared" si="20"/>
        <v>0</v>
      </c>
      <c r="O59" s="28">
        <f t="shared" si="20"/>
        <v>1.4285714285714285E-2</v>
      </c>
      <c r="P59" s="28">
        <f t="shared" si="20"/>
        <v>1.4285714285714285E-2</v>
      </c>
    </row>
    <row r="60" spans="1:76" x14ac:dyDescent="0.25">
      <c r="F60" s="15" t="s">
        <v>14</v>
      </c>
      <c r="G60" s="16" t="s">
        <v>159</v>
      </c>
      <c r="H60" s="16" t="s">
        <v>160</v>
      </c>
      <c r="I60" s="17" t="s">
        <v>161</v>
      </c>
      <c r="J60" s="17" t="s">
        <v>162</v>
      </c>
      <c r="K60" s="17" t="s">
        <v>163</v>
      </c>
      <c r="L60" s="17" t="s">
        <v>164</v>
      </c>
      <c r="M60" s="17" t="s">
        <v>165</v>
      </c>
      <c r="N60" s="17" t="s">
        <v>166</v>
      </c>
      <c r="O60" s="17" t="s">
        <v>167</v>
      </c>
      <c r="P60" s="17" t="s">
        <v>168</v>
      </c>
    </row>
    <row r="61" spans="1:76" x14ac:dyDescent="0.25">
      <c r="F61" s="15" t="s">
        <v>25</v>
      </c>
      <c r="G61" s="16">
        <v>13</v>
      </c>
      <c r="H61" s="16">
        <v>11</v>
      </c>
      <c r="I61" s="16">
        <v>21</v>
      </c>
      <c r="J61" s="16">
        <v>16</v>
      </c>
      <c r="K61" s="16">
        <v>5</v>
      </c>
      <c r="L61" s="16">
        <v>2</v>
      </c>
      <c r="M61" s="16">
        <v>0</v>
      </c>
      <c r="N61" s="16">
        <v>0</v>
      </c>
      <c r="O61" s="16">
        <v>1</v>
      </c>
      <c r="P61" s="16">
        <v>1</v>
      </c>
      <c r="Q61" s="7">
        <f>SUM(G61:P61)</f>
        <v>70</v>
      </c>
    </row>
    <row r="62" spans="1:76" x14ac:dyDescent="0.25">
      <c r="A62" s="8" t="s">
        <v>204</v>
      </c>
      <c r="B62" s="8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</row>
    <row r="63" spans="1:76" x14ac:dyDescent="0.25">
      <c r="A63" s="4" t="s">
        <v>193</v>
      </c>
      <c r="B63" s="2">
        <f>B5+B6</f>
        <v>201</v>
      </c>
      <c r="C63" s="2">
        <f t="shared" ref="C63:BN63" si="21">C5+C6</f>
        <v>266</v>
      </c>
      <c r="D63" s="2">
        <f t="shared" si="21"/>
        <v>200</v>
      </c>
      <c r="E63" s="2">
        <f t="shared" si="21"/>
        <v>238</v>
      </c>
      <c r="F63" s="2">
        <f t="shared" si="21"/>
        <v>71</v>
      </c>
      <c r="G63" s="2">
        <f t="shared" si="21"/>
        <v>205</v>
      </c>
      <c r="H63" s="2">
        <f t="shared" si="21"/>
        <v>223</v>
      </c>
      <c r="I63" s="2">
        <f t="shared" si="21"/>
        <v>151</v>
      </c>
      <c r="J63" s="2">
        <f t="shared" si="21"/>
        <v>189</v>
      </c>
      <c r="K63" s="2">
        <f t="shared" si="21"/>
        <v>82</v>
      </c>
      <c r="L63" s="2">
        <f t="shared" si="21"/>
        <v>287</v>
      </c>
      <c r="M63" s="2">
        <f t="shared" si="21"/>
        <v>303</v>
      </c>
      <c r="N63" s="2">
        <f t="shared" si="21"/>
        <v>209</v>
      </c>
      <c r="O63" s="2">
        <f t="shared" si="21"/>
        <v>228</v>
      </c>
      <c r="P63" s="2">
        <f t="shared" si="21"/>
        <v>102</v>
      </c>
      <c r="Q63" s="2">
        <f t="shared" si="21"/>
        <v>211</v>
      </c>
      <c r="R63" s="2">
        <f t="shared" si="21"/>
        <v>260</v>
      </c>
      <c r="S63" s="2">
        <f t="shared" si="21"/>
        <v>146</v>
      </c>
      <c r="T63" s="2">
        <f t="shared" si="21"/>
        <v>192</v>
      </c>
      <c r="U63" s="2">
        <f t="shared" si="21"/>
        <v>79</v>
      </c>
      <c r="V63" s="2">
        <f t="shared" si="21"/>
        <v>273</v>
      </c>
      <c r="W63" s="2">
        <f t="shared" si="21"/>
        <v>235</v>
      </c>
      <c r="X63" s="2">
        <f t="shared" si="21"/>
        <v>155</v>
      </c>
      <c r="Y63" s="2">
        <f t="shared" si="21"/>
        <v>218</v>
      </c>
      <c r="Z63" s="2">
        <f t="shared" si="21"/>
        <v>65</v>
      </c>
      <c r="AA63" s="2">
        <f t="shared" si="21"/>
        <v>283</v>
      </c>
      <c r="AB63" s="2">
        <f t="shared" si="21"/>
        <v>327</v>
      </c>
      <c r="AC63" s="2">
        <f t="shared" si="21"/>
        <v>242</v>
      </c>
      <c r="AD63" s="2">
        <f t="shared" si="21"/>
        <v>215</v>
      </c>
      <c r="AE63" s="2">
        <f t="shared" si="21"/>
        <v>133</v>
      </c>
      <c r="AF63" s="2">
        <f t="shared" si="21"/>
        <v>374</v>
      </c>
      <c r="AG63" s="2">
        <f t="shared" si="21"/>
        <v>400</v>
      </c>
      <c r="AH63" s="2">
        <f t="shared" si="21"/>
        <v>376</v>
      </c>
      <c r="AI63" s="2">
        <f t="shared" si="21"/>
        <v>411</v>
      </c>
      <c r="AJ63" s="2">
        <f t="shared" si="21"/>
        <v>143</v>
      </c>
      <c r="AK63" s="2">
        <f t="shared" si="21"/>
        <v>531</v>
      </c>
      <c r="AL63" s="2">
        <f t="shared" si="21"/>
        <v>355</v>
      </c>
      <c r="AM63" s="2">
        <f t="shared" si="21"/>
        <v>229</v>
      </c>
      <c r="AN63" s="2">
        <f t="shared" si="21"/>
        <v>279</v>
      </c>
      <c r="AO63" s="2">
        <f t="shared" si="21"/>
        <v>204</v>
      </c>
      <c r="AP63" s="2">
        <f t="shared" si="21"/>
        <v>359</v>
      </c>
      <c r="AQ63" s="2">
        <f t="shared" si="21"/>
        <v>474</v>
      </c>
      <c r="AR63" s="2">
        <f t="shared" si="21"/>
        <v>386</v>
      </c>
      <c r="AS63" s="2">
        <f t="shared" si="21"/>
        <v>273</v>
      </c>
      <c r="AT63" s="2">
        <f t="shared" si="21"/>
        <v>218</v>
      </c>
      <c r="AU63" s="2">
        <f t="shared" si="21"/>
        <v>292</v>
      </c>
      <c r="AV63" s="2">
        <f t="shared" si="21"/>
        <v>319</v>
      </c>
      <c r="AW63" s="2">
        <f t="shared" si="21"/>
        <v>193</v>
      </c>
      <c r="AX63" s="2">
        <f t="shared" si="21"/>
        <v>243</v>
      </c>
      <c r="AY63" s="2">
        <f t="shared" si="21"/>
        <v>383</v>
      </c>
      <c r="AZ63" s="2">
        <f t="shared" si="21"/>
        <v>359</v>
      </c>
      <c r="BA63" s="2">
        <f t="shared" si="21"/>
        <v>367</v>
      </c>
      <c r="BB63" s="2">
        <f t="shared" si="21"/>
        <v>184</v>
      </c>
      <c r="BC63" s="2">
        <f t="shared" si="21"/>
        <v>191</v>
      </c>
      <c r="BD63" s="2">
        <f t="shared" si="21"/>
        <v>337</v>
      </c>
      <c r="BE63" s="2">
        <f t="shared" si="21"/>
        <v>216</v>
      </c>
      <c r="BF63" s="2">
        <f t="shared" si="21"/>
        <v>220</v>
      </c>
      <c r="BG63" s="2">
        <f t="shared" si="21"/>
        <v>128</v>
      </c>
      <c r="BH63" s="2">
        <f t="shared" si="21"/>
        <v>229</v>
      </c>
      <c r="BI63" s="2">
        <f t="shared" si="21"/>
        <v>536</v>
      </c>
      <c r="BJ63" s="2">
        <f t="shared" si="21"/>
        <v>364</v>
      </c>
      <c r="BK63" s="2">
        <f t="shared" si="21"/>
        <v>296</v>
      </c>
      <c r="BL63" s="2">
        <f t="shared" si="21"/>
        <v>115</v>
      </c>
      <c r="BM63" s="2">
        <f t="shared" si="21"/>
        <v>232</v>
      </c>
      <c r="BN63" s="2">
        <f t="shared" si="21"/>
        <v>348</v>
      </c>
      <c r="BO63" s="2">
        <f t="shared" ref="BO63:BW63" si="22">BO5+BO6</f>
        <v>486</v>
      </c>
      <c r="BP63" s="2">
        <f t="shared" si="22"/>
        <v>465</v>
      </c>
      <c r="BQ63" s="2">
        <f t="shared" si="22"/>
        <v>151</v>
      </c>
      <c r="BR63" s="2">
        <f t="shared" si="22"/>
        <v>191</v>
      </c>
      <c r="BS63" s="2">
        <f t="shared" si="22"/>
        <v>309</v>
      </c>
      <c r="BT63" s="2">
        <f t="shared" si="22"/>
        <v>295</v>
      </c>
      <c r="BU63" s="2">
        <f t="shared" si="22"/>
        <v>252</v>
      </c>
      <c r="BV63" s="2">
        <f t="shared" si="22"/>
        <v>113</v>
      </c>
      <c r="BW63" s="2">
        <f t="shared" si="22"/>
        <v>50</v>
      </c>
      <c r="BX63" s="46">
        <f>COUNT(B63:BW63)</f>
        <v>74</v>
      </c>
    </row>
    <row r="64" spans="1:76" x14ac:dyDescent="0.25">
      <c r="A64" s="15" t="s">
        <v>206</v>
      </c>
      <c r="B64" s="15">
        <f>MIN(B63:BW63)</f>
        <v>50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</row>
    <row r="65" spans="1:75" x14ac:dyDescent="0.25">
      <c r="A65" s="4" t="s">
        <v>207</v>
      </c>
      <c r="B65" s="4">
        <f>MAX(B63:BW63)</f>
        <v>536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</row>
    <row r="66" spans="1:75" ht="15.75" thickBot="1" x14ac:dyDescent="0.3">
      <c r="A66" s="4" t="s">
        <v>26</v>
      </c>
      <c r="B66" s="25">
        <f>(B65-B64)/10</f>
        <v>48.6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</row>
    <row r="67" spans="1:75" ht="15.75" thickBot="1" x14ac:dyDescent="0.3">
      <c r="A67" s="26" t="s">
        <v>192</v>
      </c>
      <c r="B67" s="21" t="s">
        <v>194</v>
      </c>
      <c r="C67" s="22" t="s">
        <v>195</v>
      </c>
      <c r="D67" s="22" t="s">
        <v>196</v>
      </c>
      <c r="E67" s="22" t="s">
        <v>197</v>
      </c>
      <c r="F67" s="22" t="s">
        <v>198</v>
      </c>
      <c r="G67" s="22" t="s">
        <v>199</v>
      </c>
      <c r="H67" s="22" t="s">
        <v>200</v>
      </c>
      <c r="I67" s="22" t="s">
        <v>201</v>
      </c>
      <c r="J67" s="22"/>
      <c r="K67" s="22"/>
      <c r="L67" s="22" t="s">
        <v>202</v>
      </c>
      <c r="M67" s="23" t="s">
        <v>203</v>
      </c>
      <c r="N67" s="2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</row>
    <row r="68" spans="1:75" x14ac:dyDescent="0.25">
      <c r="B68" s="7">
        <f>COUNTIFS($B$63:$BW$63,"&gt;=50",$B$63:$BW$63,"&lt;98,6")</f>
        <v>5</v>
      </c>
      <c r="C68" s="7">
        <f>COUNTIFS($B$63:$BW$63,"&gt;=98,6",$B$63:$BW$63,"&lt;147,2")</f>
        <v>7</v>
      </c>
      <c r="D68" s="7">
        <f>COUNTIFS($B$63:$BW$63,"&gt;=147,2",$B$63:$BW$63,"&lt;195,8")</f>
        <v>9</v>
      </c>
      <c r="E68" s="7">
        <f>COUNTIFS($B$63:$BW$63,"&gt;=195,8",$B$63:$BW$63,"&lt;244,4")</f>
        <v>20</v>
      </c>
      <c r="F68" s="7">
        <f>COUNTIFS($B$63:$BW$63,"&gt;=244,4",$B$63:$BW$63,"&lt;293")</f>
        <v>9</v>
      </c>
      <c r="G68" s="7">
        <f>COUNTIFS($B$63:$BW$63,"&gt;=293",$B$63:$BW$63,"&lt;341,6")</f>
        <v>7</v>
      </c>
      <c r="H68" s="7">
        <f>COUNTIFS($B$63:$BW$63,"&gt;=341,6",$B$63:$BW$63,"&lt;390,2")</f>
        <v>10</v>
      </c>
      <c r="I68" s="7">
        <f>COUNTIFS($B$63:$BW$63,"&gt;=390,2",$B$63:$BW$63,"&lt;438,8")</f>
        <v>2</v>
      </c>
      <c r="L68" s="7">
        <f>COUNTIFS($B$63:$BW$63,"&gt;438,8",$B$63:$BW$63,"&lt;487,4")</f>
        <v>3</v>
      </c>
      <c r="M68" s="7">
        <f>COUNTIFS($B$63:$BW$63,"&gt;=487,4",$B$63:$BW$63,"&lt;=536")</f>
        <v>2</v>
      </c>
      <c r="N68" s="7">
        <f>SUM(B68:M68)</f>
        <v>74</v>
      </c>
    </row>
    <row r="69" spans="1:75" x14ac:dyDescent="0.25">
      <c r="B69" s="28">
        <f>B68/$N$68</f>
        <v>6.7567567567567571E-2</v>
      </c>
      <c r="C69" s="28">
        <f>C68/$N$68</f>
        <v>9.45945945945946E-2</v>
      </c>
      <c r="D69" s="28">
        <f>D68/$N$68</f>
        <v>0.12162162162162163</v>
      </c>
      <c r="E69" s="28">
        <f>E68/$N$68</f>
        <v>0.27027027027027029</v>
      </c>
      <c r="F69" s="28">
        <f>F68/$N$68</f>
        <v>0.12162162162162163</v>
      </c>
      <c r="G69" s="28">
        <f>G68/$N$68</f>
        <v>9.45945945945946E-2</v>
      </c>
      <c r="H69" s="28">
        <f>H68/$N$68</f>
        <v>0.13513513513513514</v>
      </c>
      <c r="I69" s="28">
        <f>I68/$N$68</f>
        <v>2.7027027027027029E-2</v>
      </c>
      <c r="J69" s="28">
        <f>J68/$N$68</f>
        <v>0</v>
      </c>
      <c r="K69" s="28">
        <f>K68/$N$68</f>
        <v>0</v>
      </c>
      <c r="L69" s="28">
        <f>L68/$N$68</f>
        <v>4.0540540540540543E-2</v>
      </c>
      <c r="M69" s="28">
        <f>M68/$N$68</f>
        <v>2.7027027027027029E-2</v>
      </c>
      <c r="N69" s="28">
        <f t="shared" ref="C69:N69" si="23">N68/$N$68</f>
        <v>1</v>
      </c>
    </row>
    <row r="70" spans="1:75" x14ac:dyDescent="0.25">
      <c r="B70" s="7">
        <v>1</v>
      </c>
      <c r="C70" s="7">
        <v>1</v>
      </c>
      <c r="D70" s="7">
        <v>1</v>
      </c>
      <c r="E70" s="47">
        <v>1</v>
      </c>
      <c r="F70" s="47">
        <v>1</v>
      </c>
      <c r="G70" s="7">
        <v>1</v>
      </c>
      <c r="H70" s="47">
        <v>1</v>
      </c>
      <c r="I70" s="7">
        <v>1</v>
      </c>
      <c r="L70" s="7">
        <v>1</v>
      </c>
      <c r="M70" s="7">
        <v>1</v>
      </c>
    </row>
    <row r="74" spans="1:75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</row>
  </sheetData>
  <pageMargins left="0.7" right="0.7" top="0.75" bottom="0.75" header="0.3" footer="0.3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opLeftCell="G4" workbookViewId="0">
      <selection activeCell="W31" sqref="W31"/>
    </sheetView>
  </sheetViews>
  <sheetFormatPr defaultRowHeight="15" x14ac:dyDescent="0.25"/>
  <cols>
    <col min="1" max="1" width="13.28515625" customWidth="1"/>
    <col min="14" max="14" width="21.28515625" customWidth="1"/>
    <col min="15" max="24" width="10.5703125" bestFit="1" customWidth="1"/>
  </cols>
  <sheetData>
    <row r="1" spans="1:24" x14ac:dyDescent="0.25">
      <c r="A1" s="40"/>
      <c r="B1" s="40"/>
      <c r="C1" s="30"/>
      <c r="D1" s="30"/>
      <c r="E1" s="30"/>
      <c r="F1" s="30"/>
      <c r="G1" s="30"/>
      <c r="H1" s="30"/>
      <c r="I1" s="30"/>
      <c r="J1" s="30"/>
      <c r="K1" s="30"/>
    </row>
    <row r="2" spans="1:24" x14ac:dyDescent="0.25">
      <c r="A2" s="29"/>
      <c r="B2" s="7"/>
      <c r="C2" s="27"/>
    </row>
    <row r="3" spans="1:24" x14ac:dyDescent="0.25">
      <c r="A3" s="29"/>
      <c r="B3" s="29"/>
      <c r="C3" s="27"/>
    </row>
    <row r="4" spans="1:24" x14ac:dyDescent="0.25">
      <c r="A4" s="29"/>
      <c r="B4" s="29"/>
      <c r="C4" s="27"/>
    </row>
    <row r="5" spans="1:24" x14ac:dyDescent="0.25">
      <c r="A5" s="29"/>
      <c r="B5" s="29"/>
      <c r="C5" s="27"/>
    </row>
    <row r="6" spans="1:24" x14ac:dyDescent="0.25">
      <c r="A6" s="29"/>
      <c r="B6" s="29"/>
      <c r="C6" s="27"/>
    </row>
    <row r="7" spans="1:24" x14ac:dyDescent="0.25">
      <c r="A7" s="29"/>
      <c r="B7" s="29"/>
      <c r="C7" s="27"/>
    </row>
    <row r="8" spans="1:24" x14ac:dyDescent="0.25">
      <c r="A8" s="29"/>
      <c r="B8" s="29"/>
      <c r="C8" s="27"/>
    </row>
    <row r="9" spans="1:24" x14ac:dyDescent="0.25">
      <c r="A9" s="29"/>
      <c r="B9" s="29"/>
      <c r="C9" s="27"/>
    </row>
    <row r="10" spans="1:24" x14ac:dyDescent="0.25">
      <c r="A10" s="43" t="str">
        <f>Лист1!F23</f>
        <v>ПТИ</v>
      </c>
      <c r="B10" s="32">
        <f>Лист1!I23</f>
        <v>0</v>
      </c>
      <c r="C10" s="32">
        <f>Лист1!H23</f>
        <v>1.4285714285714285E-2</v>
      </c>
      <c r="D10" s="32">
        <f>Лист1!K23</f>
        <v>1.4285714285714285E-2</v>
      </c>
      <c r="E10" s="32">
        <f>Лист1!P23</f>
        <v>1.4285714285714285E-2</v>
      </c>
      <c r="F10" s="32">
        <f>Лист1!J23</f>
        <v>4.2857142857142858E-2</v>
      </c>
      <c r="G10" s="32">
        <f>Лист1!O23</f>
        <v>5.7142857142857141E-2</v>
      </c>
      <c r="H10" s="32">
        <f>Лист1!N23</f>
        <v>0.1</v>
      </c>
      <c r="I10" s="32">
        <f>Лист1!L23</f>
        <v>0.15714285714285714</v>
      </c>
      <c r="J10" s="32">
        <f>Лист1!M23</f>
        <v>0.18571428571428572</v>
      </c>
      <c r="K10" s="32">
        <f>Лист1!G23</f>
        <v>0.41428571428571431</v>
      </c>
      <c r="N10" s="38" t="str">
        <f>Лист1!R23</f>
        <v>Бетта-липо, триглиц</v>
      </c>
      <c r="O10" s="32">
        <f>Лист1!U23</f>
        <v>1.4285714285714285E-2</v>
      </c>
      <c r="P10" s="32">
        <f>Лист1!V23</f>
        <v>2.8571428571428571E-2</v>
      </c>
      <c r="Q10" s="32">
        <f>Лист1!W23</f>
        <v>5.7142857142857141E-2</v>
      </c>
      <c r="R10" s="32">
        <f>Лист1!AB23</f>
        <v>5.7142857142857141E-2</v>
      </c>
      <c r="S10" s="32">
        <f>Лист1!T23</f>
        <v>7.1428571428571425E-2</v>
      </c>
      <c r="T10" s="32">
        <f>Лист1!S23</f>
        <v>0.11428571428571428</v>
      </c>
      <c r="U10" s="32">
        <f>Лист1!Y23</f>
        <v>0.11428571428571428</v>
      </c>
      <c r="V10" s="32">
        <f>Лист1!AA23</f>
        <v>0.14285714285714285</v>
      </c>
      <c r="W10" s="32">
        <f>Лист1!Z23</f>
        <v>0.15714285714285714</v>
      </c>
      <c r="X10" s="32">
        <f>Лист1!X23</f>
        <v>0.24285714285714285</v>
      </c>
    </row>
    <row r="11" spans="1:24" x14ac:dyDescent="0.25">
      <c r="A11" s="44"/>
      <c r="B11" s="32">
        <v>0</v>
      </c>
      <c r="C11" s="34">
        <f>B11+C10</f>
        <v>1.4285714285714285E-2</v>
      </c>
      <c r="D11" s="34">
        <f t="shared" ref="D11:K11" si="0">C11+D10</f>
        <v>2.8571428571428571E-2</v>
      </c>
      <c r="E11" s="34">
        <f t="shared" si="0"/>
        <v>4.2857142857142858E-2</v>
      </c>
      <c r="F11" s="34">
        <f t="shared" si="0"/>
        <v>8.5714285714285715E-2</v>
      </c>
      <c r="G11" s="34">
        <f t="shared" si="0"/>
        <v>0.14285714285714285</v>
      </c>
      <c r="H11" s="34">
        <f t="shared" si="0"/>
        <v>0.24285714285714285</v>
      </c>
      <c r="I11" s="34">
        <f t="shared" si="0"/>
        <v>0.4</v>
      </c>
      <c r="J11" s="34">
        <f t="shared" si="0"/>
        <v>0.58571428571428574</v>
      </c>
      <c r="K11" s="34">
        <f t="shared" si="0"/>
        <v>1</v>
      </c>
      <c r="N11" s="39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3" spans="1:24" x14ac:dyDescent="0.25">
      <c r="A13" s="38" t="str">
        <f>Лист1!F27</f>
        <v>К,Na</v>
      </c>
      <c r="B13" s="32">
        <f>Лист1!O27</f>
        <v>0</v>
      </c>
      <c r="C13" s="32">
        <f>Лист1!M27</f>
        <v>1.4285714285714285E-2</v>
      </c>
      <c r="D13" s="32">
        <f>Лист1!N27</f>
        <v>1.4285714285714285E-2</v>
      </c>
      <c r="E13" s="32">
        <f>Лист1!P27</f>
        <v>1.4285714285714285E-2</v>
      </c>
      <c r="F13" s="32">
        <f>Лист1!L27</f>
        <v>4.2857142857142858E-2</v>
      </c>
      <c r="G13" s="32">
        <f>Лист1!J27</f>
        <v>0.1</v>
      </c>
      <c r="H13" s="32">
        <f>Лист1!K27</f>
        <v>0.1</v>
      </c>
      <c r="I13" s="32">
        <f>Лист1!I27</f>
        <v>0.21428571428571427</v>
      </c>
      <c r="J13" s="32">
        <f>Лист1!H27</f>
        <v>0.22857142857142856</v>
      </c>
      <c r="K13" s="32">
        <f>Лист1!G27</f>
        <v>0.27142857142857141</v>
      </c>
      <c r="N13" s="38" t="str">
        <f>Лист1!R27</f>
        <v>ЛПНВ,ЛПВП</v>
      </c>
      <c r="O13" s="32">
        <f>Лист1!Y27</f>
        <v>0</v>
      </c>
      <c r="P13" s="32">
        <f>Лист1!Z27</f>
        <v>0</v>
      </c>
      <c r="Q13" s="32">
        <f>Лист1!AA27</f>
        <v>0</v>
      </c>
      <c r="R13" s="32">
        <f>Лист1!AB27</f>
        <v>1.4285714285714285E-2</v>
      </c>
      <c r="S13" s="32">
        <f>Лист1!X27</f>
        <v>2.8571428571428571E-2</v>
      </c>
      <c r="T13" s="32">
        <f>Лист1!W27</f>
        <v>4.2857142857142858E-2</v>
      </c>
      <c r="U13" s="32">
        <f>Лист1!V27</f>
        <v>7.1428571428571425E-2</v>
      </c>
      <c r="V13" s="32">
        <f>Лист1!U27</f>
        <v>8.5714285714285715E-2</v>
      </c>
      <c r="W13" s="32">
        <f>Лист1!T27</f>
        <v>0.2857142857142857</v>
      </c>
      <c r="X13" s="32">
        <f>Лист1!S27</f>
        <v>0.47142857142857142</v>
      </c>
    </row>
    <row r="14" spans="1:24" x14ac:dyDescent="0.25">
      <c r="A14" s="39"/>
      <c r="B14" s="33">
        <v>0</v>
      </c>
      <c r="C14" s="33">
        <f>B14+C13</f>
        <v>1.4285714285714285E-2</v>
      </c>
      <c r="D14" s="33">
        <f t="shared" ref="D14:K14" si="1">C14+D13</f>
        <v>2.8571428571428571E-2</v>
      </c>
      <c r="E14" s="33">
        <f t="shared" si="1"/>
        <v>4.2857142857142858E-2</v>
      </c>
      <c r="F14" s="33">
        <f t="shared" si="1"/>
        <v>8.5714285714285715E-2</v>
      </c>
      <c r="G14" s="33">
        <f t="shared" si="1"/>
        <v>0.18571428571428572</v>
      </c>
      <c r="H14" s="33">
        <f t="shared" si="1"/>
        <v>0.2857142857142857</v>
      </c>
      <c r="I14" s="33">
        <f t="shared" si="1"/>
        <v>0.5</v>
      </c>
      <c r="J14" s="33">
        <f t="shared" si="1"/>
        <v>0.72857142857142854</v>
      </c>
      <c r="K14" s="33">
        <f t="shared" si="1"/>
        <v>1</v>
      </c>
      <c r="N14" s="39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</row>
    <row r="16" spans="1:24" x14ac:dyDescent="0.25">
      <c r="A16" s="41" t="str">
        <f>Лист1!F31</f>
        <v>СРБ,АСО</v>
      </c>
      <c r="B16" s="34">
        <f>Лист1!O31</f>
        <v>1.4285714285714285E-2</v>
      </c>
      <c r="C16" s="34">
        <f>Лист1!P31</f>
        <v>1.4285714285714285E-2</v>
      </c>
      <c r="D16" s="34">
        <f>Лист1!M31</f>
        <v>4.2857142857142858E-2</v>
      </c>
      <c r="E16" s="34">
        <f>Лист1!H31</f>
        <v>5.7142857142857141E-2</v>
      </c>
      <c r="F16" s="34">
        <f>Лист1!N31</f>
        <v>7.1428571428571425E-2</v>
      </c>
      <c r="G16" s="34">
        <f>Лист1!L31</f>
        <v>0.11428571428571428</v>
      </c>
      <c r="H16" s="34">
        <f>Лист1!J31</f>
        <v>0.14285714285714285</v>
      </c>
      <c r="I16" s="34">
        <f>Лист1!I31</f>
        <v>0.15714285714285714</v>
      </c>
      <c r="J16" s="34">
        <f>Лист1!G31</f>
        <v>0.18571428571428572</v>
      </c>
      <c r="K16" s="34">
        <f>Лист1!K31</f>
        <v>0.2</v>
      </c>
      <c r="L16" s="34"/>
      <c r="N16" s="38" t="str">
        <f>Лист1!R31</f>
        <v>Билир общ</v>
      </c>
      <c r="O16" s="32">
        <f>Лист1!T31</f>
        <v>2.8571428571428571E-2</v>
      </c>
      <c r="P16" s="32">
        <f>Лист1!AA31</f>
        <v>2.8571428571428571E-2</v>
      </c>
      <c r="Q16" s="32">
        <f>Лист1!AB31</f>
        <v>2.8571428571428571E-2</v>
      </c>
      <c r="R16" s="32">
        <f>Лист1!U31</f>
        <v>4.2857142857142858E-2</v>
      </c>
      <c r="S16" s="32">
        <f>Лист1!Z31</f>
        <v>7.1428571428571425E-2</v>
      </c>
      <c r="T16" s="32">
        <f>Лист1!V31</f>
        <v>0.11428571428571428</v>
      </c>
      <c r="U16" s="32">
        <f>Лист1!Y31</f>
        <v>0.14285714285714285</v>
      </c>
      <c r="V16" s="32">
        <f>Лист1!W31</f>
        <v>0.15714285714285714</v>
      </c>
      <c r="W16" s="32">
        <f>Лист1!X31</f>
        <v>0.15714285714285714</v>
      </c>
      <c r="X16" s="32">
        <f>Лист1!S31</f>
        <v>0.22857142857142856</v>
      </c>
    </row>
    <row r="17" spans="1:24" x14ac:dyDescent="0.25">
      <c r="A17" s="42"/>
      <c r="B17" s="33">
        <f>B14+B16</f>
        <v>1.4285714285714285E-2</v>
      </c>
      <c r="C17" s="33">
        <f>B14+C16</f>
        <v>1.4285714285714285E-2</v>
      </c>
      <c r="D17" s="33">
        <f t="shared" ref="D17:K17" si="2">D16+C17</f>
        <v>5.7142857142857141E-2</v>
      </c>
      <c r="E17" s="33">
        <f t="shared" si="2"/>
        <v>0.11428571428571428</v>
      </c>
      <c r="F17" s="33">
        <f t="shared" si="2"/>
        <v>0.18571428571428572</v>
      </c>
      <c r="G17" s="33">
        <f t="shared" si="2"/>
        <v>0.3</v>
      </c>
      <c r="H17" s="33">
        <f t="shared" si="2"/>
        <v>0.44285714285714284</v>
      </c>
      <c r="I17" s="33">
        <f t="shared" si="2"/>
        <v>0.6</v>
      </c>
      <c r="J17" s="33">
        <f t="shared" si="2"/>
        <v>0.7857142857142857</v>
      </c>
      <c r="K17" s="33">
        <f t="shared" si="2"/>
        <v>0.98571428571428577</v>
      </c>
      <c r="N17" s="39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</row>
    <row r="19" spans="1:24" x14ac:dyDescent="0.25">
      <c r="A19" s="41" t="str">
        <f>Лист1!F35</f>
        <v>Глюкоза</v>
      </c>
      <c r="B19" s="34">
        <f>Лист1!N35</f>
        <v>1.4285714285714285E-2</v>
      </c>
      <c r="C19" s="34">
        <f>Лист1!O35</f>
        <v>1.4285714285714285E-2</v>
      </c>
      <c r="D19" s="34">
        <f>Лист1!P35</f>
        <v>1.4285714285714285E-2</v>
      </c>
      <c r="E19" s="34">
        <f>Лист1!G35</f>
        <v>2.8571428571428571E-2</v>
      </c>
      <c r="F19" s="34">
        <f>Лист1!I35</f>
        <v>5.7142857142857141E-2</v>
      </c>
      <c r="G19" s="34">
        <f>Лист1!M35</f>
        <v>8.5714285714285715E-2</v>
      </c>
      <c r="H19" s="34">
        <f>Лист1!H35</f>
        <v>0.14285714285714285</v>
      </c>
      <c r="I19" s="34">
        <f>Лист1!J35</f>
        <v>0.2</v>
      </c>
      <c r="J19" s="34">
        <f>Лист1!L35</f>
        <v>0.2</v>
      </c>
      <c r="K19" s="34">
        <f>Лист1!K35</f>
        <v>0.24285714285714285</v>
      </c>
      <c r="N19" s="16" t="str">
        <f>Лист1!R35</f>
        <v>Билир прям</v>
      </c>
      <c r="O19" s="32">
        <f>Лист1!V35</f>
        <v>0</v>
      </c>
      <c r="P19" s="32">
        <f>Лист1!W35</f>
        <v>0</v>
      </c>
      <c r="Q19" s="32">
        <f>Лист1!X35</f>
        <v>0</v>
      </c>
      <c r="R19" s="32">
        <f>Лист1!Y35</f>
        <v>0</v>
      </c>
      <c r="S19" s="32">
        <f>Лист1!Z35</f>
        <v>0</v>
      </c>
      <c r="T19" s="32">
        <f>Лист1!AA35</f>
        <v>0</v>
      </c>
      <c r="U19" s="32">
        <f>Лист1!AB35</f>
        <v>1.4285714285714285E-2</v>
      </c>
      <c r="V19" s="32">
        <f>Лист1!U35</f>
        <v>2.8571428571428571E-2</v>
      </c>
      <c r="W19" s="32">
        <f>Лист1!T35</f>
        <v>0.2857142857142857</v>
      </c>
      <c r="X19" s="32">
        <f>Лист1!S35</f>
        <v>0.67142857142857137</v>
      </c>
    </row>
    <row r="20" spans="1:24" x14ac:dyDescent="0.25">
      <c r="A20" s="42"/>
      <c r="B20" s="33">
        <f>B19+B14</f>
        <v>1.4285714285714285E-2</v>
      </c>
      <c r="C20" s="33">
        <f>B20+C19</f>
        <v>2.8571428571428571E-2</v>
      </c>
      <c r="D20" s="33">
        <f t="shared" ref="D20:K20" si="3">C20+D19</f>
        <v>4.2857142857142858E-2</v>
      </c>
      <c r="E20" s="33">
        <f t="shared" si="3"/>
        <v>7.1428571428571425E-2</v>
      </c>
      <c r="F20" s="33">
        <f t="shared" si="3"/>
        <v>0.12857142857142856</v>
      </c>
      <c r="G20" s="33">
        <f t="shared" si="3"/>
        <v>0.21428571428571427</v>
      </c>
      <c r="H20" s="33">
        <f t="shared" si="3"/>
        <v>0.3571428571428571</v>
      </c>
      <c r="I20" s="33">
        <f t="shared" si="3"/>
        <v>0.55714285714285716</v>
      </c>
      <c r="J20" s="33">
        <f t="shared" si="3"/>
        <v>0.75714285714285712</v>
      </c>
      <c r="K20" s="33">
        <f t="shared" si="3"/>
        <v>1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</row>
    <row r="22" spans="1:24" x14ac:dyDescent="0.25">
      <c r="A22" s="41" t="str">
        <f>Лист1!F39</f>
        <v>Холестерин</v>
      </c>
      <c r="B22" s="34">
        <f>Лист1!O39</f>
        <v>0</v>
      </c>
      <c r="C22" s="34">
        <f>Лист1!M39</f>
        <v>1.4285714285714285E-2</v>
      </c>
      <c r="D22" s="34">
        <f>Лист1!N39</f>
        <v>1.4285714285714285E-2</v>
      </c>
      <c r="E22" s="34">
        <f>Лист1!P39</f>
        <v>2.8571428571428571E-2</v>
      </c>
      <c r="F22" s="34">
        <f>Лист1!L39</f>
        <v>4.2857142857142858E-2</v>
      </c>
      <c r="G22" s="34">
        <f>Лист1!J39</f>
        <v>0.12857142857142856</v>
      </c>
      <c r="H22" s="34">
        <f>Лист1!G39</f>
        <v>0.14285714285714285</v>
      </c>
      <c r="I22" s="34">
        <f>Лист1!H39</f>
        <v>0.15714285714285714</v>
      </c>
      <c r="J22" s="34">
        <f>Лист1!K39</f>
        <v>0.2</v>
      </c>
      <c r="K22" s="34">
        <f>Лист1!I39</f>
        <v>0.27142857142857141</v>
      </c>
      <c r="N22" s="16" t="str">
        <f>Лист1!R39</f>
        <v>АЛТ, АСТ</v>
      </c>
      <c r="O22" s="32">
        <f>Лист1!T39</f>
        <v>2.8571428571428571E-2</v>
      </c>
      <c r="P22" s="32">
        <f>Лист1!AA39</f>
        <v>2.8571428571428571E-2</v>
      </c>
      <c r="Q22" s="32">
        <f>Лист1!AB39</f>
        <v>2.8571428571428571E-2</v>
      </c>
      <c r="R22" s="32">
        <f>Лист1!U39</f>
        <v>4.2857142857142858E-2</v>
      </c>
      <c r="S22" s="32">
        <f>Лист1!Z39</f>
        <v>8.5714285714285715E-2</v>
      </c>
      <c r="T22" s="32">
        <f>Лист1!S39</f>
        <v>0.12857142857142856</v>
      </c>
      <c r="U22" s="32">
        <f>Лист1!V39</f>
        <v>0.14285714285714285</v>
      </c>
      <c r="V22" s="32">
        <f>Лист1!X39</f>
        <v>0.15714285714285714</v>
      </c>
      <c r="W22" s="32">
        <f>Лист1!Y39</f>
        <v>0.17142857142857143</v>
      </c>
      <c r="X22" s="32">
        <f>Лист1!W39</f>
        <v>0.18571428571428572</v>
      </c>
    </row>
    <row r="23" spans="1:24" x14ac:dyDescent="0.25">
      <c r="A23" s="42"/>
      <c r="B23" s="33">
        <v>0</v>
      </c>
      <c r="C23" s="33">
        <f>C22+B23</f>
        <v>1.4285714285714285E-2</v>
      </c>
      <c r="D23" s="33">
        <f t="shared" ref="D23:K23" si="4">D22+C23</f>
        <v>2.8571428571428571E-2</v>
      </c>
      <c r="E23" s="33">
        <f t="shared" si="4"/>
        <v>5.7142857142857141E-2</v>
      </c>
      <c r="F23" s="33">
        <f t="shared" si="4"/>
        <v>0.1</v>
      </c>
      <c r="G23" s="33">
        <f t="shared" si="4"/>
        <v>0.22857142857142856</v>
      </c>
      <c r="H23" s="33">
        <f t="shared" si="4"/>
        <v>0.37142857142857144</v>
      </c>
      <c r="I23" s="33">
        <f t="shared" si="4"/>
        <v>0.52857142857142858</v>
      </c>
      <c r="J23" s="33">
        <f t="shared" si="4"/>
        <v>0.72857142857142865</v>
      </c>
      <c r="K23" s="33">
        <f t="shared" si="4"/>
        <v>1</v>
      </c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x14ac:dyDescent="0.25">
      <c r="A24" s="31"/>
    </row>
    <row r="25" spans="1:24" x14ac:dyDescent="0.25">
      <c r="A25" s="38" t="str">
        <f>Лист1!F43</f>
        <v>Тимоловая</v>
      </c>
      <c r="B25" s="32">
        <f>Лист1!I43</f>
        <v>1.4285714285714285E-2</v>
      </c>
      <c r="C25" s="32">
        <f>Лист1!P43</f>
        <v>1.4285714285714285E-2</v>
      </c>
      <c r="D25" s="32">
        <f>Лист1!O43</f>
        <v>5.7142857142857141E-2</v>
      </c>
      <c r="E25" s="32">
        <f>Лист1!H43</f>
        <v>7.1428571428571425E-2</v>
      </c>
      <c r="F25" s="32">
        <f>Лист1!N43</f>
        <v>0.1</v>
      </c>
      <c r="G25" s="32">
        <f>Лист1!G43</f>
        <v>0.12857142857142856</v>
      </c>
      <c r="H25" s="32">
        <f>Лист1!K43</f>
        <v>0.12857142857142856</v>
      </c>
      <c r="I25" s="32">
        <f>Лист1!J43</f>
        <v>0.14285714285714285</v>
      </c>
      <c r="J25" s="32">
        <f>Лист1!L43</f>
        <v>0.14285714285714285</v>
      </c>
      <c r="K25" s="32">
        <f>Лист1!M43</f>
        <v>0.2</v>
      </c>
      <c r="N25" s="45" t="str">
        <f>Лист1!R43</f>
        <v>Мочева кисл</v>
      </c>
      <c r="O25" s="32">
        <f>Лист1!W43</f>
        <v>0</v>
      </c>
      <c r="P25" s="32">
        <f>Лист1!X43</f>
        <v>0</v>
      </c>
      <c r="Q25" s="32">
        <f>Лист1!Y43</f>
        <v>0</v>
      </c>
      <c r="R25" s="32">
        <f>Лист1!Z43</f>
        <v>0</v>
      </c>
      <c r="S25" s="32">
        <f>Лист1!AA43</f>
        <v>1.4285714285714285E-2</v>
      </c>
      <c r="T25" s="32">
        <f>Лист1!AB43</f>
        <v>1.4285714285714285E-2</v>
      </c>
      <c r="U25" s="32">
        <f>Лист1!U43</f>
        <v>2.8571428571428571E-2</v>
      </c>
      <c r="V25" s="32">
        <f>Лист1!V43</f>
        <v>4.2857142857142858E-2</v>
      </c>
      <c r="W25" s="32">
        <f>Лист1!T43</f>
        <v>0.11428571428571428</v>
      </c>
      <c r="X25" s="32">
        <f>Лист1!S43</f>
        <v>0.7857142857142857</v>
      </c>
    </row>
    <row r="26" spans="1:24" x14ac:dyDescent="0.25">
      <c r="A26" s="39"/>
      <c r="B26" s="32">
        <f>0+B25</f>
        <v>1.4285714285714285E-2</v>
      </c>
      <c r="C26" s="32">
        <f>B26+C25</f>
        <v>2.8571428571428571E-2</v>
      </c>
      <c r="D26" s="32">
        <f t="shared" ref="D26:K26" si="5">C26+D25</f>
        <v>8.5714285714285715E-2</v>
      </c>
      <c r="E26" s="32">
        <f t="shared" si="5"/>
        <v>0.15714285714285714</v>
      </c>
      <c r="F26" s="32">
        <f t="shared" si="5"/>
        <v>0.25714285714285712</v>
      </c>
      <c r="G26" s="32">
        <f t="shared" si="5"/>
        <v>0.38571428571428568</v>
      </c>
      <c r="H26" s="32">
        <f t="shared" si="5"/>
        <v>0.51428571428571423</v>
      </c>
      <c r="I26" s="32">
        <f t="shared" si="5"/>
        <v>0.65714285714285703</v>
      </c>
      <c r="J26" s="32">
        <f t="shared" si="5"/>
        <v>0.79999999999999982</v>
      </c>
      <c r="K26" s="32">
        <f t="shared" si="5"/>
        <v>0.99999999999999978</v>
      </c>
      <c r="N26" s="45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x14ac:dyDescent="0.25">
      <c r="N27" s="30"/>
    </row>
    <row r="28" spans="1:24" x14ac:dyDescent="0.25">
      <c r="A28" s="38" t="str">
        <f>Лист1!F47</f>
        <v>Мочев,креат</v>
      </c>
      <c r="B28" s="32">
        <f>Лист1!O47</f>
        <v>0</v>
      </c>
      <c r="C28" s="32">
        <f>Лист1!H47</f>
        <v>2.8571428571428571E-2</v>
      </c>
      <c r="D28" s="32">
        <f>Лист1!P47</f>
        <v>2.8571428571428571E-2</v>
      </c>
      <c r="E28" s="32">
        <f>Лист1!I47</f>
        <v>5.7142857142857141E-2</v>
      </c>
      <c r="F28" s="32">
        <f>Лист1!N47</f>
        <v>5.7142857142857141E-2</v>
      </c>
      <c r="G28" s="32">
        <f>Лист1!M47</f>
        <v>0.11428571428571428</v>
      </c>
      <c r="H28" s="32">
        <f>Лист1!G47</f>
        <v>0.15714285714285714</v>
      </c>
      <c r="I28" s="32">
        <f>Лист1!J47</f>
        <v>0.15714285714285714</v>
      </c>
      <c r="J28" s="32">
        <f>Лист1!K47</f>
        <v>0.2</v>
      </c>
      <c r="K28" s="32">
        <f>Лист1!L47</f>
        <v>0.2</v>
      </c>
      <c r="N28" s="45" t="str">
        <f>Лист1!R47</f>
        <v>Щелочн фосф.</v>
      </c>
      <c r="O28" s="32">
        <f>Лист1!AA47</f>
        <v>1.4285714285714285E-2</v>
      </c>
      <c r="P28" s="32">
        <f>Лист1!AB47</f>
        <v>1.4285714285714285E-2</v>
      </c>
      <c r="Q28" s="32">
        <f>Лист1!Z47</f>
        <v>4.2857142857142858E-2</v>
      </c>
      <c r="R28" s="32">
        <f>Лист1!V47</f>
        <v>5.7142857142857141E-2</v>
      </c>
      <c r="S28" s="32">
        <f>Лист1!Y47</f>
        <v>8.5714285714285715E-2</v>
      </c>
      <c r="T28" s="32">
        <f>Лист1!T47</f>
        <v>0.1</v>
      </c>
      <c r="U28" s="32">
        <f>Лист1!U47</f>
        <v>0.1</v>
      </c>
      <c r="V28" s="32">
        <f>Лист1!X47</f>
        <v>0.14285714285714285</v>
      </c>
      <c r="W28" s="32">
        <f>Лист1!S47</f>
        <v>0.17142857142857143</v>
      </c>
      <c r="X28" s="32">
        <f>Лист1!W47</f>
        <v>0.27142857142857141</v>
      </c>
    </row>
    <row r="29" spans="1:24" x14ac:dyDescent="0.25">
      <c r="A29" s="39"/>
      <c r="B29" s="16"/>
      <c r="C29" s="16"/>
      <c r="D29" s="16"/>
      <c r="E29" s="16"/>
      <c r="F29" s="16"/>
      <c r="G29" s="16"/>
      <c r="H29" s="16"/>
      <c r="I29" s="16"/>
      <c r="J29" s="16"/>
      <c r="K29" s="16"/>
      <c r="N29" s="45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x14ac:dyDescent="0.25">
      <c r="N30" s="30"/>
    </row>
    <row r="31" spans="1:24" x14ac:dyDescent="0.25">
      <c r="A31" s="38" t="str">
        <f>Лист1!F51</f>
        <v>Общ бел</v>
      </c>
      <c r="B31" s="32">
        <f>Лист1!O51</f>
        <v>1.4285714285714285E-2</v>
      </c>
      <c r="C31" s="32">
        <f>Лист1!H51</f>
        <v>2.8571428571428571E-2</v>
      </c>
      <c r="D31" s="32">
        <f>Лист1!I51</f>
        <v>4.2857142857142858E-2</v>
      </c>
      <c r="E31" s="32">
        <f>Лист1!N51</f>
        <v>5.7142857142857141E-2</v>
      </c>
      <c r="F31" s="32">
        <f>Лист1!P51</f>
        <v>7.1428571428571425E-2</v>
      </c>
      <c r="G31" s="32">
        <f>Лист1!G51</f>
        <v>0.14285714285714285</v>
      </c>
      <c r="H31" s="32">
        <f>Лист1!J51</f>
        <v>0.15714285714285714</v>
      </c>
      <c r="I31" s="32">
        <f>Лист1!K51</f>
        <v>0.15714285714285714</v>
      </c>
      <c r="J31" s="32">
        <f>Лист1!L51</f>
        <v>0.15714285714285714</v>
      </c>
      <c r="K31" s="32">
        <f>Лист1!M51</f>
        <v>0.17142857142857143</v>
      </c>
      <c r="N31" s="45" t="str">
        <f>Лист1!R51</f>
        <v>ГГТП</v>
      </c>
      <c r="O31" s="32">
        <f>Лист1!V51</f>
        <v>0</v>
      </c>
      <c r="P31" s="32">
        <f>Лист1!Y51</f>
        <v>0</v>
      </c>
      <c r="Q31" s="32">
        <f>Лист1!Z51</f>
        <v>0</v>
      </c>
      <c r="R31" s="32">
        <f>Лист1!AA51</f>
        <v>0</v>
      </c>
      <c r="S31" s="32">
        <f>Лист1!AB51</f>
        <v>0</v>
      </c>
      <c r="T31" s="32">
        <f>Лист1!X51</f>
        <v>2.8571428571428571E-2</v>
      </c>
      <c r="U31" s="32">
        <f>Лист1!W51</f>
        <v>4.2857142857142858E-2</v>
      </c>
      <c r="V31" s="32">
        <f>Лист1!U51</f>
        <v>0.1</v>
      </c>
      <c r="W31" s="32">
        <f>Лист1!T51</f>
        <v>0.34285714285714286</v>
      </c>
      <c r="X31" s="32">
        <f>Лист1!S51</f>
        <v>0.48571428571428571</v>
      </c>
    </row>
    <row r="32" spans="1:24" x14ac:dyDescent="0.25">
      <c r="A32" s="39"/>
      <c r="B32" s="16"/>
      <c r="C32" s="16"/>
      <c r="D32" s="16"/>
      <c r="E32" s="16"/>
      <c r="F32" s="16"/>
      <c r="G32" s="16"/>
      <c r="H32" s="16"/>
      <c r="I32" s="16"/>
      <c r="J32" s="16"/>
      <c r="K32" s="16"/>
      <c r="N32" s="45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14" x14ac:dyDescent="0.25">
      <c r="N33" s="30"/>
    </row>
    <row r="34" spans="1:14" x14ac:dyDescent="0.25">
      <c r="A34" s="38" t="str">
        <f>Лист1!F55</f>
        <v>Fe,жсс</v>
      </c>
      <c r="B34" s="32">
        <f>Лист1!P55</f>
        <v>1.4285714285714285E-2</v>
      </c>
      <c r="C34" s="32">
        <f>Лист1!J55</f>
        <v>2.8571428571428571E-2</v>
      </c>
      <c r="D34" s="32">
        <f>Лист1!O55</f>
        <v>2.8571428571428571E-2</v>
      </c>
      <c r="E34" s="32">
        <f>Лист1!N55</f>
        <v>7.1428571428571425E-2</v>
      </c>
      <c r="F34" s="32">
        <f>Лист1!I55</f>
        <v>0.1</v>
      </c>
      <c r="G34" s="32">
        <f>Лист1!M55</f>
        <v>0.1</v>
      </c>
      <c r="H34" s="32">
        <f>Лист1!H55</f>
        <v>0.11428571428571428</v>
      </c>
      <c r="I34" s="32">
        <f>Лист1!K55</f>
        <v>0.15714285714285714</v>
      </c>
      <c r="J34" s="32">
        <f>Лист1!L55</f>
        <v>0.15714285714285714</v>
      </c>
      <c r="K34" s="32">
        <f>Лист1!G55</f>
        <v>0.22857142857142856</v>
      </c>
      <c r="N34" s="30"/>
    </row>
    <row r="35" spans="1:14" x14ac:dyDescent="0.25">
      <c r="A35" s="39"/>
      <c r="B35" s="16"/>
      <c r="C35" s="16"/>
      <c r="D35" s="16"/>
      <c r="E35" s="16"/>
      <c r="F35" s="16"/>
      <c r="G35" s="16"/>
      <c r="H35" s="16"/>
      <c r="I35" s="16"/>
      <c r="J35" s="16"/>
      <c r="K35" s="16"/>
      <c r="N35" s="30"/>
    </row>
    <row r="36" spans="1:14" x14ac:dyDescent="0.25">
      <c r="N36" s="30"/>
    </row>
    <row r="37" spans="1:14" x14ac:dyDescent="0.25">
      <c r="A37" s="16" t="str">
        <f>Лист1!F59</f>
        <v>Альфа амил</v>
      </c>
      <c r="B37" s="32">
        <f>Лист1!M59</f>
        <v>0</v>
      </c>
      <c r="C37" s="32">
        <f>Лист1!N59</f>
        <v>0</v>
      </c>
      <c r="D37" s="32">
        <f>Лист1!O59</f>
        <v>1.4285714285714285E-2</v>
      </c>
      <c r="E37" s="32">
        <f>Лист1!P59</f>
        <v>1.4285714285714285E-2</v>
      </c>
      <c r="F37" s="32">
        <f>Лист1!L59</f>
        <v>2.8571428571428571E-2</v>
      </c>
      <c r="G37" s="32">
        <f>Лист1!K59</f>
        <v>7.1428571428571425E-2</v>
      </c>
      <c r="H37" s="32">
        <f>Лист1!H59</f>
        <v>0.15714285714285714</v>
      </c>
      <c r="I37" s="32">
        <f>Лист1!G59</f>
        <v>0.18571428571428572</v>
      </c>
      <c r="J37" s="32">
        <f>Лист1!J59</f>
        <v>0.22857142857142856</v>
      </c>
      <c r="K37" s="32">
        <f>Лист1!I59</f>
        <v>0.3</v>
      </c>
      <c r="N37" s="30"/>
    </row>
    <row r="38" spans="1:14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N38" s="30"/>
    </row>
    <row r="39" spans="1:14" x14ac:dyDescent="0.25">
      <c r="N39" s="30"/>
    </row>
    <row r="40" spans="1:14" x14ac:dyDescent="0.25">
      <c r="N40" s="30"/>
    </row>
    <row r="41" spans="1:14" x14ac:dyDescent="0.25">
      <c r="N41" s="30"/>
    </row>
    <row r="42" spans="1:14" x14ac:dyDescent="0.25">
      <c r="N42" s="30"/>
    </row>
    <row r="43" spans="1:14" x14ac:dyDescent="0.25">
      <c r="N43" s="30"/>
    </row>
    <row r="44" spans="1:14" x14ac:dyDescent="0.25">
      <c r="N44" s="30"/>
    </row>
    <row r="45" spans="1:14" x14ac:dyDescent="0.25">
      <c r="N45" s="30"/>
    </row>
    <row r="46" spans="1:14" x14ac:dyDescent="0.25">
      <c r="N46" s="30"/>
    </row>
  </sheetData>
  <sortState columnSort="1" ref="O31:X31">
    <sortCondition ref="O31:X31"/>
  </sortState>
  <mergeCells count="13">
    <mergeCell ref="N10:N11"/>
    <mergeCell ref="N13:N14"/>
    <mergeCell ref="N16:N17"/>
    <mergeCell ref="A31:A32"/>
    <mergeCell ref="A28:A29"/>
    <mergeCell ref="A34:A35"/>
    <mergeCell ref="A1:B1"/>
    <mergeCell ref="A13:A14"/>
    <mergeCell ref="A16:A17"/>
    <mergeCell ref="A19:A20"/>
    <mergeCell ref="A22:A23"/>
    <mergeCell ref="A25:A26"/>
    <mergeCell ref="A10:A1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2015-05-19T10:44:50Z</dcterms:modified>
</cp:coreProperties>
</file>