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alk\OneDrive\Рабочий стол\Скачать HR_Metrics_Tracker_GitHub\"/>
    </mc:Choice>
  </mc:AlternateContent>
  <xr:revisionPtr revIDLastSave="0" documentId="13_ncr:9_{DF0E03E1-7DCC-4D8B-9671-115F92AB7423}" xr6:coauthVersionLast="47" xr6:coauthVersionMax="47" xr10:uidLastSave="{00000000-0000-0000-0000-000000000000}"/>
  <bookViews>
    <workbookView xWindow="-120" yWindow="-120" windowWidth="29040" windowHeight="15720" activeTab="2" xr2:uid="{4C00963F-6666-4C39-9C58-36E8AF077E59}"/>
  </bookViews>
  <sheets>
    <sheet name="Employees" sheetId="1" r:id="rId1"/>
    <sheet name="Pivot Tables" sheetId="3" r:id="rId2"/>
    <sheet name="Dashboard" sheetId="2" r:id="rId3"/>
  </sheets>
  <calcPr calcId="0"/>
  <pivotCaches>
    <pivotCache cacheId="11" r:id="rId4"/>
  </pivotCaches>
</workbook>
</file>

<file path=xl/calcChain.xml><?xml version="1.0" encoding="utf-8"?>
<calcChain xmlns="http://schemas.openxmlformats.org/spreadsheetml/2006/main">
  <c r="G6" i="2" l="1"/>
  <c r="I6" i="2"/>
  <c r="H6" i="2"/>
  <c r="F6" i="2"/>
  <c r="E6" i="2"/>
  <c r="D6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<sst xmlns="http://schemas.openxmlformats.org/spreadsheetml/2006/main" count="97" uniqueCount="72">
  <si>
    <t>EmployeeID</t>
  </si>
  <si>
    <t>FirstName</t>
  </si>
  <si>
    <t>LastName</t>
  </si>
  <si>
    <t>Department</t>
  </si>
  <si>
    <t>JobTitle</t>
  </si>
  <si>
    <t>Salary</t>
  </si>
  <si>
    <t>HireDate</t>
  </si>
  <si>
    <t>TerminationDate</t>
  </si>
  <si>
    <t>Lina</t>
  </si>
  <si>
    <t>Volkova</t>
  </si>
  <si>
    <t>HR</t>
  </si>
  <si>
    <t>HR Assistant</t>
  </si>
  <si>
    <t>Maksim</t>
  </si>
  <si>
    <t>Petrenko</t>
  </si>
  <si>
    <t>IT</t>
  </si>
  <si>
    <t>Junior Developer</t>
  </si>
  <si>
    <t>Olya</t>
  </si>
  <si>
    <t>Zvereva</t>
  </si>
  <si>
    <t>Finance</t>
  </si>
  <si>
    <t>Payroll Specialist</t>
  </si>
  <si>
    <t>Sasha</t>
  </si>
  <si>
    <t>Ivanovich</t>
  </si>
  <si>
    <t>Data Analyst</t>
  </si>
  <si>
    <t>Eva</t>
  </si>
  <si>
    <t>Kapustina</t>
  </si>
  <si>
    <t>Recruitment Manager</t>
  </si>
  <si>
    <t>Artur</t>
  </si>
  <si>
    <t>Smirnovsky</t>
  </si>
  <si>
    <t>Sales</t>
  </si>
  <si>
    <t>Sales Representative</t>
  </si>
  <si>
    <t>Dasha</t>
  </si>
  <si>
    <t>Mirova</t>
  </si>
  <si>
    <t>Junior Accountant</t>
  </si>
  <si>
    <t>Ilya</t>
  </si>
  <si>
    <t>Snegirev</t>
  </si>
  <si>
    <t>System Admin</t>
  </si>
  <si>
    <t>Zina</t>
  </si>
  <si>
    <t>Grozna</t>
  </si>
  <si>
    <t>Benefits Coordinator</t>
  </si>
  <si>
    <t>Bogdan</t>
  </si>
  <si>
    <t>Chernov</t>
  </si>
  <si>
    <t>Database Admin</t>
  </si>
  <si>
    <t>Yana</t>
  </si>
  <si>
    <t>Rudikova</t>
  </si>
  <si>
    <t>Account Manager</t>
  </si>
  <si>
    <t>Timur</t>
  </si>
  <si>
    <t>Khromov</t>
  </si>
  <si>
    <t>Financial Analyst</t>
  </si>
  <si>
    <t>Liza</t>
  </si>
  <si>
    <t>Baranova</t>
  </si>
  <si>
    <t>QA Engineer</t>
  </si>
  <si>
    <t>Vadim</t>
  </si>
  <si>
    <t>Tikhon</t>
  </si>
  <si>
    <t>Sales Intern</t>
  </si>
  <si>
    <t>Anfisa</t>
  </si>
  <si>
    <t>Moroz</t>
  </si>
  <si>
    <t>Training Specialist</t>
  </si>
  <si>
    <t>Grand Total</t>
  </si>
  <si>
    <t>Number of Employees</t>
  </si>
  <si>
    <t>Average Salary</t>
  </si>
  <si>
    <t>Status</t>
  </si>
  <si>
    <t>Active</t>
  </si>
  <si>
    <t>Terminated</t>
  </si>
  <si>
    <t>KPI</t>
  </si>
  <si>
    <t>Total Employees</t>
  </si>
  <si>
    <t>Active Employees</t>
  </si>
  <si>
    <t>Terminated Employees</t>
  </si>
  <si>
    <t>Turnover Rate (%)</t>
  </si>
  <si>
    <t>Hired in 2024-2025</t>
  </si>
  <si>
    <t>Value</t>
  </si>
  <si>
    <t>Average Salary ($)</t>
  </si>
  <si>
    <t>HR Dashboard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</si>
</sst>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&quot;$&quot;#,##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/>
    <xf numFmtId="0" fontId="18" fillId="0" borderId="0" xfId="0" applyFont="1"/>
    <xf numFmtId="164" fontId="0" fillId="0" borderId="10" xfId="0" applyNumberFormat="1" applyBorder="1"/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37-4B2D-8E22-4CBE2D40F6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7-4B2D-8E22-4CBE2D40F6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7-4B2D-8E22-4CBE2D40F6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37-4B2D-8E22-4CBE2D40F6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'Pivot Tables'!$B$4:$B$8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7-4B2D-8E22-4CBE2D40F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Tables'!$A$14:$A$18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'Pivot Tables'!$B$14:$B$18</c:f>
              <c:numCache>
                <c:formatCode>General</c:formatCode>
                <c:ptCount val="4"/>
                <c:pt idx="0">
                  <c:v>59000</c:v>
                </c:pt>
                <c:pt idx="1">
                  <c:v>56500</c:v>
                </c:pt>
                <c:pt idx="2">
                  <c:v>67000</c:v>
                </c:pt>
                <c:pt idx="3">
                  <c:v>54666.666666666664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E-4834-AC89-1BAB05770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8262143"/>
        <c:axId val="1378258783"/>
      </c:barChart>
      <c:catAx>
        <c:axId val="1378262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58783"/>
        <c:crosses val="autoZero"/>
        <c:auto val="1"/>
        <c:lblAlgn val="ctr"/>
        <c:lblOffset val="100"/>
        <c:noMultiLvlLbl val="0"/>
      </c:catAx>
      <c:valAx>
        <c:axId val="13782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Status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"/>
              <c:y val="-1.6975112544026657E-16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92E-2"/>
              <c:y val="-5.55555555555556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1-4C4A-99DA-B23AB8B658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1-4C4A-99DA-B23AB8B65846}"/>
              </c:ext>
            </c:extLst>
          </c:dPt>
          <c:dLbls>
            <c:dLbl>
              <c:idx val="0"/>
              <c:layout>
                <c:manualLayout>
                  <c:x val="0.1"/>
                  <c:y val="-1.6975112544026657E-16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E1-4C4A-99DA-B23AB8B65846}"/>
                </c:ext>
              </c:extLst>
            </c:dLbl>
            <c:dLbl>
              <c:idx val="1"/>
              <c:layout>
                <c:manualLayout>
                  <c:x val="-8.888888888888892E-2"/>
                  <c:y val="-5.5555555555555601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E1-4C4A-99DA-B23AB8B658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Tables'!$A$24:$A$26</c:f>
              <c:strCache>
                <c:ptCount val="2"/>
                <c:pt idx="0">
                  <c:v>Active</c:v>
                </c:pt>
                <c:pt idx="1">
                  <c:v>Terminated</c:v>
                </c:pt>
              </c:strCache>
            </c:strRef>
          </c:cat>
          <c:val>
            <c:numRef>
              <c:f>'Pivot Tables'!$B$24:$B$26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1-4C4A-99DA-B23AB8B65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6</xdr:row>
      <xdr:rowOff>171450</xdr:rowOff>
    </xdr:from>
    <xdr:to>
      <xdr:col>5</xdr:col>
      <xdr:colOff>114301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5A2D7-FFCD-4F66-B321-9673EDE4B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22</xdr:row>
      <xdr:rowOff>9525</xdr:rowOff>
    </xdr:from>
    <xdr:to>
      <xdr:col>9</xdr:col>
      <xdr:colOff>38100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4DA11-6706-4CB9-B662-799A07A79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6</xdr:row>
      <xdr:rowOff>152400</xdr:rowOff>
    </xdr:from>
    <xdr:to>
      <xdr:col>10</xdr:col>
      <xdr:colOff>457200</xdr:colOff>
      <xdr:row>21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79174-5BB9-41FC-88FE-349F2492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alk" refreshedDate="45845.479551620374" createdVersion="8" refreshedVersion="8" minRefreshableVersion="3" recordCount="15" xr:uid="{A9C7AC53-A854-4B9E-BFF3-34AAD2B97159}">
  <cacheSource type="worksheet">
    <worksheetSource name="Table1"/>
  </cacheSource>
  <cacheFields count="9">
    <cacheField name="EmployeeID" numFmtId="0">
      <sharedItems containsSemiMixedTypes="0" containsString="0" containsNumber="1" containsInteger="1" minValue="1" maxValue="15"/>
    </cacheField>
    <cacheField name="FirstName" numFmtId="0">
      <sharedItems/>
    </cacheField>
    <cacheField name="Last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JobTitle" numFmtId="0">
      <sharedItems/>
    </cacheField>
    <cacheField name="Salary" numFmtId="0">
      <sharedItems containsSemiMixedTypes="0" containsString="0" containsNumber="1" containsInteger="1" minValue="42000" maxValue="74000"/>
    </cacheField>
    <cacheField name="HireDate" numFmtId="14">
      <sharedItems containsSemiMixedTypes="0" containsNonDate="0" containsDate="1" containsString="0" minDate="2018-08-18T00:00:00" maxDate="2024-06-11T00:00:00"/>
    </cacheField>
    <cacheField name="TerminationDate" numFmtId="0">
      <sharedItems containsNonDate="0" containsDate="1" containsString="0" containsBlank="1" minDate="2023-12-01T00:00:00" maxDate="2025-02-16T00:00:00"/>
    </cacheField>
    <cacheField name="Status" numFmtId="0">
      <sharedItems count="2">
        <s v="Active"/>
        <s v="Termin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Lina"/>
    <s v="Volkova"/>
    <x v="0"/>
    <s v="HR Assistant"/>
    <n v="48000"/>
    <d v="2022-04-10T00:00:00"/>
    <m/>
    <x v="0"/>
  </r>
  <r>
    <n v="2"/>
    <s v="Maksim"/>
    <s v="Petrenko"/>
    <x v="1"/>
    <s v="Junior Developer"/>
    <n v="61000"/>
    <d v="2021-07-05T00:00:00"/>
    <m/>
    <x v="0"/>
  </r>
  <r>
    <n v="3"/>
    <s v="Olya"/>
    <s v="Zvereva"/>
    <x v="2"/>
    <s v="Payroll Specialist"/>
    <n v="54000"/>
    <d v="2020-02-15T00:00:00"/>
    <d v="2024-03-01T00:00:00"/>
    <x v="1"/>
  </r>
  <r>
    <n v="4"/>
    <s v="Sasha"/>
    <s v="Ivanovich"/>
    <x v="1"/>
    <s v="Data Analyst"/>
    <n v="67000"/>
    <d v="2022-09-01T00:00:00"/>
    <m/>
    <x v="0"/>
  </r>
  <r>
    <n v="5"/>
    <s v="Eva"/>
    <s v="Kapustina"/>
    <x v="0"/>
    <s v="Recruitment Manager"/>
    <n v="72000"/>
    <d v="2019-11-20T00:00:00"/>
    <m/>
    <x v="0"/>
  </r>
  <r>
    <n v="6"/>
    <s v="Artur"/>
    <s v="Smirnovsky"/>
    <x v="3"/>
    <s v="Sales Representative"/>
    <n v="59000"/>
    <d v="2021-05-30T00:00:00"/>
    <m/>
    <x v="0"/>
  </r>
  <r>
    <n v="7"/>
    <s v="Dasha"/>
    <s v="Mirova"/>
    <x v="2"/>
    <s v="Junior Accountant"/>
    <n v="52000"/>
    <d v="2023-01-10T00:00:00"/>
    <m/>
    <x v="0"/>
  </r>
  <r>
    <n v="8"/>
    <s v="Ilya"/>
    <s v="Snegirev"/>
    <x v="1"/>
    <s v="System Admin"/>
    <n v="68000"/>
    <d v="2018-08-18T00:00:00"/>
    <d v="2023-12-01T00:00:00"/>
    <x v="1"/>
  </r>
  <r>
    <n v="9"/>
    <s v="Zina"/>
    <s v="Grozna"/>
    <x v="0"/>
    <s v="Benefits Coordinator"/>
    <n v="50000"/>
    <d v="2020-06-12T00:00:00"/>
    <m/>
    <x v="0"/>
  </r>
  <r>
    <n v="10"/>
    <s v="Bogdan"/>
    <s v="Chernov"/>
    <x v="1"/>
    <s v="Database Admin"/>
    <n v="74000"/>
    <d v="2022-10-22T00:00:00"/>
    <m/>
    <x v="0"/>
  </r>
  <r>
    <n v="11"/>
    <s v="Yana"/>
    <s v="Rudikova"/>
    <x v="3"/>
    <s v="Account Manager"/>
    <n v="63000"/>
    <d v="2020-04-03T00:00:00"/>
    <d v="2025-02-15T00:00:00"/>
    <x v="1"/>
  </r>
  <r>
    <n v="12"/>
    <s v="Timur"/>
    <s v="Khromov"/>
    <x v="2"/>
    <s v="Financial Analyst"/>
    <n v="71000"/>
    <d v="2019-03-14T00:00:00"/>
    <m/>
    <x v="0"/>
  </r>
  <r>
    <n v="13"/>
    <s v="Liza"/>
    <s v="Baranova"/>
    <x v="1"/>
    <s v="QA Engineer"/>
    <n v="65000"/>
    <d v="2023-07-01T00:00:00"/>
    <m/>
    <x v="0"/>
  </r>
  <r>
    <n v="14"/>
    <s v="Vadim"/>
    <s v="Tikhon"/>
    <x v="3"/>
    <s v="Sales Intern"/>
    <n v="42000"/>
    <d v="2024-06-10T00:00:00"/>
    <m/>
    <x v="0"/>
  </r>
  <r>
    <n v="15"/>
    <s v="Anfisa"/>
    <s v="Moroz"/>
    <x v="0"/>
    <s v="Training Specialist"/>
    <n v="56000"/>
    <d v="2021-12-05T00:00:0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E2BBE-8315-4B48-9E18-38B8FADAFF7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 rowHeaderCaption="Status">
  <location ref="A23:B2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Number of Employees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E293A-3700-4A6D-8D29-47829402EA6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 rowHeaderCaption="Department">
  <location ref="A13:B18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Salary" fld="5" subtotal="average" baseField="0" baseItem="0"/>
  </dataFields>
  <formats count="2">
    <format dxfId="3">
      <pivotArea collapsedLevelsAreSubtotals="1" fieldPosition="0">
        <references count="1">
          <reference field="3" count="1">
            <x v="3"/>
          </reference>
        </references>
      </pivotArea>
    </format>
    <format dxfId="2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75326-8478-48E3-AC2C-04E55EC11D3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 rowHeaderCaption="Department">
  <location ref="A3:B8" firstHeaderRow="1" firstDataRow="1" firstDataCol="1"/>
  <pivotFields count="9">
    <pivotField dataField="1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numFmtId="1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umber of Employees" fld="0" subtotal="count" baseField="0" baseItem="0"/>
  </dataField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8B3C9-AF36-4F0F-8E5B-1F932C7E9388}" name="Table1" displayName="Table1" ref="A1:I16" totalsRowShown="0">
  <autoFilter ref="A1:I16" xr:uid="{A1A8B3C9-AF36-4F0F-8E5B-1F932C7E9388}"/>
  <tableColumns count="9">
    <tableColumn id="1" xr3:uid="{CA02A676-EA21-4341-A5A4-8087CBD8D0DA}" name="EmployeeID"/>
    <tableColumn id="2" xr3:uid="{EC21D694-E144-4259-87FC-DDF411216B35}" name="FirstName"/>
    <tableColumn id="3" xr3:uid="{E0DB3A21-1180-4E6D-B9C6-0509F065098F}" name="LastName"/>
    <tableColumn id="4" xr3:uid="{321D6DE5-ADBA-4858-9946-528E71A2A03D}" name="Department"/>
    <tableColumn id="5" xr3:uid="{3F37712D-E482-483D-8316-0F0BF6DBF4A5}" name="JobTitle"/>
    <tableColumn id="6" xr3:uid="{46B50BAC-5E33-4203-9001-47DB4D0EEB8B}" name="Salary"/>
    <tableColumn id="7" xr3:uid="{E371D0BD-7FA9-41DC-918F-F39BA5223711}" name="HireDate" dataDxfId="1"/>
    <tableColumn id="8" xr3:uid="{2F1F7015-C949-419C-88F1-1502177B8C87}" name="TerminationDate"/>
    <tableColumn id="9" xr3:uid="{6E559D38-4740-45AA-8100-E9BDE85ABE80}" name="Status" dataDxfId="0">
      <calculatedColumnFormula>IF(ISBLANK(H2), "Active", "Terminated")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4564-C59D-452E-B8B6-0D14EE26F245}">
  <dimension ref="A1:I16"/>
  <sheetViews>
    <sheetView workbookViewId="0">
      <selection activeCell="F17" sqref="F17"/>
    </sheetView>
  </sheetViews>
  <sheetFormatPr defaultRowHeight="15" x14ac:dyDescent="0.25"/>
  <cols>
    <col min="1" max="1" width="14.5703125" customWidth="1"/>
    <col min="2" max="2" width="12.42578125" customWidth="1"/>
    <col min="3" max="3" width="12.140625" customWidth="1"/>
    <col min="4" max="4" width="14" customWidth="1"/>
    <col min="5" max="5" width="19.7109375" customWidth="1"/>
    <col min="7" max="7" width="11.28515625" customWidth="1"/>
    <col min="8" max="8" width="18.28515625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48000</v>
      </c>
      <c r="G2" s="1">
        <v>44661</v>
      </c>
      <c r="I2" t="str">
        <f>IF(ISBLANK(H2), "Active", "Terminated")</f>
        <v>Active</v>
      </c>
    </row>
    <row r="3" spans="1:9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61000</v>
      </c>
      <c r="G3" s="1">
        <v>44382</v>
      </c>
      <c r="I3" t="str">
        <f t="shared" ref="I2:I16" si="0">IF(ISBLANK(H3), "Active", "Terminated")</f>
        <v>Active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54000</v>
      </c>
      <c r="G4" s="1">
        <v>43876</v>
      </c>
      <c r="H4" s="1">
        <v>45352</v>
      </c>
      <c r="I4" t="str">
        <f t="shared" si="0"/>
        <v>Terminated</v>
      </c>
    </row>
    <row r="5" spans="1:9" x14ac:dyDescent="0.25">
      <c r="A5">
        <v>4</v>
      </c>
      <c r="B5" t="s">
        <v>20</v>
      </c>
      <c r="C5" t="s">
        <v>21</v>
      </c>
      <c r="D5" t="s">
        <v>14</v>
      </c>
      <c r="E5" t="s">
        <v>22</v>
      </c>
      <c r="F5">
        <v>67000</v>
      </c>
      <c r="G5" s="1">
        <v>44805</v>
      </c>
      <c r="I5" t="str">
        <f t="shared" si="0"/>
        <v>Active</v>
      </c>
    </row>
    <row r="6" spans="1:9" x14ac:dyDescent="0.25">
      <c r="A6">
        <v>5</v>
      </c>
      <c r="B6" t="s">
        <v>23</v>
      </c>
      <c r="C6" t="s">
        <v>24</v>
      </c>
      <c r="D6" t="s">
        <v>10</v>
      </c>
      <c r="E6" t="s">
        <v>25</v>
      </c>
      <c r="F6">
        <v>72000</v>
      </c>
      <c r="G6" s="1">
        <v>43789</v>
      </c>
      <c r="I6" t="str">
        <f t="shared" si="0"/>
        <v>Active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 t="s">
        <v>29</v>
      </c>
      <c r="F7">
        <v>59000</v>
      </c>
      <c r="G7" s="1">
        <v>44346</v>
      </c>
      <c r="I7" t="str">
        <f t="shared" si="0"/>
        <v>Active</v>
      </c>
    </row>
    <row r="8" spans="1:9" x14ac:dyDescent="0.25">
      <c r="A8">
        <v>7</v>
      </c>
      <c r="B8" t="s">
        <v>30</v>
      </c>
      <c r="C8" t="s">
        <v>31</v>
      </c>
      <c r="D8" t="s">
        <v>18</v>
      </c>
      <c r="E8" t="s">
        <v>32</v>
      </c>
      <c r="F8">
        <v>52000</v>
      </c>
      <c r="G8" s="1">
        <v>44936</v>
      </c>
      <c r="I8" t="str">
        <f t="shared" si="0"/>
        <v>Active</v>
      </c>
    </row>
    <row r="9" spans="1:9" x14ac:dyDescent="0.25">
      <c r="A9">
        <v>8</v>
      </c>
      <c r="B9" t="s">
        <v>33</v>
      </c>
      <c r="C9" t="s">
        <v>34</v>
      </c>
      <c r="D9" t="s">
        <v>14</v>
      </c>
      <c r="E9" t="s">
        <v>35</v>
      </c>
      <c r="F9">
        <v>68000</v>
      </c>
      <c r="G9" s="1">
        <v>43330</v>
      </c>
      <c r="H9" s="1">
        <v>45261</v>
      </c>
      <c r="I9" t="str">
        <f t="shared" si="0"/>
        <v>Terminated</v>
      </c>
    </row>
    <row r="10" spans="1:9" x14ac:dyDescent="0.25">
      <c r="A10">
        <v>9</v>
      </c>
      <c r="B10" t="s">
        <v>36</v>
      </c>
      <c r="C10" t="s">
        <v>37</v>
      </c>
      <c r="D10" t="s">
        <v>10</v>
      </c>
      <c r="E10" t="s">
        <v>38</v>
      </c>
      <c r="F10">
        <v>50000</v>
      </c>
      <c r="G10" s="1">
        <v>43994</v>
      </c>
      <c r="I10" t="str">
        <f t="shared" si="0"/>
        <v>Active</v>
      </c>
    </row>
    <row r="11" spans="1:9" x14ac:dyDescent="0.25">
      <c r="A11">
        <v>10</v>
      </c>
      <c r="B11" t="s">
        <v>39</v>
      </c>
      <c r="C11" t="s">
        <v>40</v>
      </c>
      <c r="D11" t="s">
        <v>14</v>
      </c>
      <c r="E11" t="s">
        <v>41</v>
      </c>
      <c r="F11">
        <v>74000</v>
      </c>
      <c r="G11" s="1">
        <v>44856</v>
      </c>
      <c r="I11" t="str">
        <f t="shared" si="0"/>
        <v>Active</v>
      </c>
    </row>
    <row r="12" spans="1:9" x14ac:dyDescent="0.25">
      <c r="A12">
        <v>11</v>
      </c>
      <c r="B12" t="s">
        <v>42</v>
      </c>
      <c r="C12" t="s">
        <v>43</v>
      </c>
      <c r="D12" t="s">
        <v>28</v>
      </c>
      <c r="E12" t="s">
        <v>44</v>
      </c>
      <c r="F12">
        <v>63000</v>
      </c>
      <c r="G12" s="1">
        <v>43924</v>
      </c>
      <c r="H12" s="1">
        <v>45703</v>
      </c>
      <c r="I12" t="str">
        <f t="shared" si="0"/>
        <v>Terminated</v>
      </c>
    </row>
    <row r="13" spans="1:9" x14ac:dyDescent="0.25">
      <c r="A13">
        <v>12</v>
      </c>
      <c r="B13" t="s">
        <v>45</v>
      </c>
      <c r="C13" t="s">
        <v>46</v>
      </c>
      <c r="D13" t="s">
        <v>18</v>
      </c>
      <c r="E13" t="s">
        <v>47</v>
      </c>
      <c r="F13">
        <v>71000</v>
      </c>
      <c r="G13" s="1">
        <v>43538</v>
      </c>
      <c r="I13" t="str">
        <f t="shared" si="0"/>
        <v>Active</v>
      </c>
    </row>
    <row r="14" spans="1:9" x14ac:dyDescent="0.25">
      <c r="A14">
        <v>13</v>
      </c>
      <c r="B14" t="s">
        <v>48</v>
      </c>
      <c r="C14" t="s">
        <v>49</v>
      </c>
      <c r="D14" t="s">
        <v>14</v>
      </c>
      <c r="E14" t="s">
        <v>50</v>
      </c>
      <c r="F14">
        <v>65000</v>
      </c>
      <c r="G14" s="1">
        <v>45108</v>
      </c>
      <c r="I14" t="str">
        <f t="shared" si="0"/>
        <v>Active</v>
      </c>
    </row>
    <row r="15" spans="1:9" x14ac:dyDescent="0.25">
      <c r="A15">
        <v>14</v>
      </c>
      <c r="B15" t="s">
        <v>51</v>
      </c>
      <c r="C15" t="s">
        <v>52</v>
      </c>
      <c r="D15" t="s">
        <v>28</v>
      </c>
      <c r="E15" t="s">
        <v>53</v>
      </c>
      <c r="F15">
        <v>42000</v>
      </c>
      <c r="G15" s="1">
        <v>45453</v>
      </c>
      <c r="I15" t="str">
        <f t="shared" si="0"/>
        <v>Active</v>
      </c>
    </row>
    <row r="16" spans="1:9" x14ac:dyDescent="0.25">
      <c r="A16">
        <v>15</v>
      </c>
      <c r="B16" t="s">
        <v>54</v>
      </c>
      <c r="C16" t="s">
        <v>55</v>
      </c>
      <c r="D16" t="s">
        <v>10</v>
      </c>
      <c r="E16" t="s">
        <v>56</v>
      </c>
      <c r="F16">
        <v>56000</v>
      </c>
      <c r="G16" s="1">
        <v>44535</v>
      </c>
      <c r="I16" t="str">
        <f t="shared" si="0"/>
        <v>Active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9900-215E-46F9-B368-3E79F0273503}">
  <dimension ref="A3:B26"/>
  <sheetViews>
    <sheetView topLeftCell="A2" workbookViewId="0">
      <selection activeCell="A23" sqref="A23:B26"/>
    </sheetView>
  </sheetViews>
  <sheetFormatPr defaultRowHeight="15" x14ac:dyDescent="0.25"/>
  <cols>
    <col min="1" max="1" width="13.42578125" bestFit="1" customWidth="1"/>
    <col min="2" max="2" width="20.5703125" bestFit="1" customWidth="1"/>
  </cols>
  <sheetData>
    <row r="3" spans="1:2" x14ac:dyDescent="0.25">
      <c r="A3" s="2" t="s">
        <v>3</v>
      </c>
      <c r="B3" t="s">
        <v>58</v>
      </c>
    </row>
    <row r="4" spans="1:2" x14ac:dyDescent="0.25">
      <c r="A4" s="3" t="s">
        <v>18</v>
      </c>
      <c r="B4" s="4">
        <v>3</v>
      </c>
    </row>
    <row r="5" spans="1:2" x14ac:dyDescent="0.25">
      <c r="A5" s="3" t="s">
        <v>10</v>
      </c>
      <c r="B5" s="4">
        <v>4</v>
      </c>
    </row>
    <row r="6" spans="1:2" x14ac:dyDescent="0.25">
      <c r="A6" s="3" t="s">
        <v>14</v>
      </c>
      <c r="B6" s="4">
        <v>5</v>
      </c>
    </row>
    <row r="7" spans="1:2" x14ac:dyDescent="0.25">
      <c r="A7" s="3" t="s">
        <v>28</v>
      </c>
      <c r="B7" s="4">
        <v>3</v>
      </c>
    </row>
    <row r="8" spans="1:2" x14ac:dyDescent="0.25">
      <c r="A8" s="3" t="s">
        <v>57</v>
      </c>
      <c r="B8" s="4">
        <v>15</v>
      </c>
    </row>
    <row r="13" spans="1:2" x14ac:dyDescent="0.25">
      <c r="A13" s="2" t="s">
        <v>3</v>
      </c>
      <c r="B13" t="s">
        <v>59</v>
      </c>
    </row>
    <row r="14" spans="1:2" x14ac:dyDescent="0.25">
      <c r="A14" s="3" t="s">
        <v>18</v>
      </c>
      <c r="B14" s="4">
        <v>59000</v>
      </c>
    </row>
    <row r="15" spans="1:2" x14ac:dyDescent="0.25">
      <c r="A15" s="3" t="s">
        <v>10</v>
      </c>
      <c r="B15" s="4">
        <v>56500</v>
      </c>
    </row>
    <row r="16" spans="1:2" x14ac:dyDescent="0.25">
      <c r="A16" s="3" t="s">
        <v>14</v>
      </c>
      <c r="B16" s="4">
        <v>67000</v>
      </c>
    </row>
    <row r="17" spans="1:2" x14ac:dyDescent="0.25">
      <c r="A17" s="3" t="s">
        <v>28</v>
      </c>
      <c r="B17" s="5">
        <v>54666.666666666664</v>
      </c>
    </row>
    <row r="18" spans="1:2" x14ac:dyDescent="0.25">
      <c r="A18" s="3" t="s">
        <v>57</v>
      </c>
      <c r="B18" s="5">
        <v>60133.333333333336</v>
      </c>
    </row>
    <row r="23" spans="1:2" x14ac:dyDescent="0.25">
      <c r="A23" s="2" t="s">
        <v>60</v>
      </c>
      <c r="B23" t="s">
        <v>58</v>
      </c>
    </row>
    <row r="24" spans="1:2" x14ac:dyDescent="0.25">
      <c r="A24" s="3" t="s">
        <v>61</v>
      </c>
      <c r="B24" s="4">
        <v>12</v>
      </c>
    </row>
    <row r="25" spans="1:2" x14ac:dyDescent="0.25">
      <c r="A25" s="3" t="s">
        <v>62</v>
      </c>
      <c r="B25" s="4">
        <v>3</v>
      </c>
    </row>
    <row r="26" spans="1:2" x14ac:dyDescent="0.25">
      <c r="A26" s="3" t="s">
        <v>57</v>
      </c>
      <c r="B26" s="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36AD-9C1F-4937-B3AB-B6693348EA07}">
  <dimension ref="C3:I6"/>
  <sheetViews>
    <sheetView showGridLines="0" tabSelected="1" topLeftCell="A2" workbookViewId="0">
      <selection activeCell="K1" sqref="K1"/>
    </sheetView>
  </sheetViews>
  <sheetFormatPr defaultRowHeight="15" x14ac:dyDescent="0.25"/>
  <cols>
    <col min="2" max="2" width="10.5703125" customWidth="1"/>
    <col min="3" max="3" width="10.140625" customWidth="1"/>
    <col min="4" max="4" width="12.28515625" customWidth="1"/>
    <col min="6" max="6" width="11.28515625" customWidth="1"/>
    <col min="7" max="7" width="10.85546875" customWidth="1"/>
    <col min="8" max="8" width="10.140625" bestFit="1" customWidth="1"/>
  </cols>
  <sheetData>
    <row r="3" spans="3:9" x14ac:dyDescent="0.25">
      <c r="D3" s="11"/>
      <c r="E3" s="11" t="s">
        <v>71</v>
      </c>
    </row>
    <row r="5" spans="3:9" ht="32.25" customHeight="1" x14ac:dyDescent="0.25">
      <c r="C5" s="8" t="s">
        <v>63</v>
      </c>
      <c r="D5" s="9" t="s">
        <v>64</v>
      </c>
      <c r="E5" s="9" t="s">
        <v>65</v>
      </c>
      <c r="F5" s="9" t="s">
        <v>66</v>
      </c>
      <c r="G5" s="9" t="s">
        <v>67</v>
      </c>
      <c r="H5" s="9" t="s">
        <v>70</v>
      </c>
      <c r="I5" s="9" t="s">
        <v>68</v>
      </c>
    </row>
    <row r="6" spans="3:9" x14ac:dyDescent="0.25">
      <c r="C6" s="10" t="s">
        <v>69</v>
      </c>
      <c r="D6" s="6">
        <f>COUNTA(Table1[EmployeeID])</f>
        <v>15</v>
      </c>
      <c r="E6" s="7">
        <f>COUNTIF(Table1[Status], "Active")</f>
        <v>12</v>
      </c>
      <c r="F6" s="7">
        <f>COUNTIF(Table1[Status], "Terminated")</f>
        <v>3</v>
      </c>
      <c r="G6" s="12">
        <f>F6/D6</f>
        <v>0.2</v>
      </c>
      <c r="H6" s="13">
        <f>AVERAGE(Table1[Salary])</f>
        <v>60133.333333333336</v>
      </c>
      <c r="I6" s="7">
        <f>COUNTIF(Table1[HireDate], "&gt;=1/1/2024")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</dc:creator>
  <cp:lastModifiedBy>Sergey kozhurin</cp:lastModifiedBy>
  <dcterms:created xsi:type="dcterms:W3CDTF">2025-07-07T15:11:11Z</dcterms:created>
  <dcterms:modified xsi:type="dcterms:W3CDTF">2025-07-07T17:11:16Z</dcterms:modified>
</cp:coreProperties>
</file>