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\Desktop\"/>
    </mc:Choice>
  </mc:AlternateContent>
  <xr:revisionPtr revIDLastSave="0" documentId="13_ncr:1_{A4B44151-D7FA-4E35-BB3B-B3B541E4F016}" xr6:coauthVersionLast="45" xr6:coauthVersionMax="45" xr10:uidLastSave="{00000000-0000-0000-0000-000000000000}"/>
  <bookViews>
    <workbookView xWindow="2085" yWindow="1110" windowWidth="16200" windowHeight="9360" xr2:uid="{C09BE99C-F37A-491C-B402-DD7C0A671F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  <c r="B18" i="1"/>
  <c r="P36" i="1"/>
  <c r="J3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2" i="1"/>
  <c r="J33" i="1"/>
  <c r="J34" i="1"/>
  <c r="J35" i="1"/>
  <c r="J2" i="1"/>
  <c r="I35" i="1"/>
  <c r="H35" i="1"/>
  <c r="M35" i="1"/>
  <c r="N3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2" i="1"/>
  <c r="I32" i="1"/>
  <c r="I33" i="1"/>
  <c r="I3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G35" i="1"/>
  <c r="A4" i="1"/>
  <c r="A5" i="1"/>
  <c r="A6" i="1"/>
  <c r="A7" i="1"/>
  <c r="A8" i="1"/>
  <c r="A9" i="1"/>
  <c r="A10" i="1"/>
  <c r="A11" i="1"/>
  <c r="A12" i="1"/>
  <c r="A13" i="1"/>
  <c r="A14" i="1"/>
  <c r="O35" i="1" l="1"/>
  <c r="A3" i="1"/>
  <c r="E7" i="1" l="1"/>
  <c r="E3" i="1"/>
  <c r="E6" i="1" l="1"/>
  <c r="E11" i="1" s="1"/>
  <c r="A20" i="1"/>
</calcChain>
</file>

<file path=xl/sharedStrings.xml><?xml version="1.0" encoding="utf-8"?>
<sst xmlns="http://schemas.openxmlformats.org/spreadsheetml/2006/main" count="47" uniqueCount="45">
  <si>
    <t>Логарифм</t>
  </si>
  <si>
    <t>Основание</t>
  </si>
  <si>
    <t>Число</t>
  </si>
  <si>
    <r>
      <rPr>
        <b/>
        <sz val="18"/>
        <color theme="1"/>
        <rFont val="Calibri"/>
        <family val="2"/>
        <charset val="204"/>
        <scheme val="minor"/>
      </rPr>
      <t xml:space="preserve">N </t>
    </r>
    <r>
      <rPr>
        <sz val="18"/>
        <color theme="1"/>
        <rFont val="Calibri"/>
        <family val="2"/>
        <charset val="204"/>
        <scheme val="minor"/>
      </rPr>
      <t>- Кол-во возможных исходов (значений) события</t>
    </r>
    <r>
      <rPr>
        <b/>
        <sz val="18"/>
        <color theme="1"/>
        <rFont val="Calibri"/>
        <family val="2"/>
        <charset val="204"/>
        <scheme val="minor"/>
      </rPr>
      <t xml:space="preserve">
Н</t>
    </r>
    <r>
      <rPr>
        <sz val="18"/>
        <color theme="1"/>
        <rFont val="Calibri"/>
        <family val="2"/>
        <charset val="204"/>
        <scheme val="minor"/>
      </rPr>
      <t xml:space="preserve"> - Энтропия (вел. неопределенности), связ с исходом события
</t>
    </r>
    <r>
      <rPr>
        <b/>
        <sz val="18"/>
        <color theme="1"/>
        <rFont val="Calibri"/>
        <family val="2"/>
        <charset val="204"/>
        <scheme val="minor"/>
      </rPr>
      <t>Н = f(N)</t>
    </r>
    <r>
      <rPr>
        <sz val="18"/>
        <color theme="1"/>
        <rFont val="Calibri"/>
        <family val="2"/>
        <charset val="204"/>
        <scheme val="minor"/>
      </rPr>
      <t xml:space="preserve"> - Энтропия зависит от числа возможных исходов
</t>
    </r>
    <r>
      <rPr>
        <b/>
        <sz val="18"/>
        <color theme="1"/>
        <rFont val="Calibri"/>
        <family val="2"/>
        <charset val="204"/>
        <scheme val="minor"/>
      </rPr>
      <t>I</t>
    </r>
    <r>
      <rPr>
        <sz val="18"/>
        <color theme="1"/>
        <rFont val="Calibri"/>
        <family val="2"/>
        <charset val="204"/>
        <scheme val="minor"/>
      </rPr>
      <t xml:space="preserve"> - Кол-во инф. в сообщении</t>
    </r>
    <r>
      <rPr>
        <b/>
        <sz val="18"/>
        <color theme="1"/>
        <rFont val="Calibri"/>
        <family val="2"/>
        <charset val="204"/>
        <scheme val="minor"/>
      </rPr>
      <t xml:space="preserve">
H1</t>
    </r>
    <r>
      <rPr>
        <sz val="18"/>
        <color theme="1"/>
        <rFont val="Calibri"/>
        <family val="2"/>
        <charset val="204"/>
        <scheme val="minor"/>
      </rPr>
      <t xml:space="preserve"> - Неопр. до получения инф.
</t>
    </r>
    <r>
      <rPr>
        <b/>
        <sz val="18"/>
        <color theme="1"/>
        <rFont val="Calibri"/>
        <family val="2"/>
        <charset val="204"/>
        <scheme val="minor"/>
      </rPr>
      <t xml:space="preserve">H2 </t>
    </r>
    <r>
      <rPr>
        <sz val="18"/>
        <color theme="1"/>
        <rFont val="Calibri"/>
        <family val="2"/>
        <charset val="204"/>
        <scheme val="minor"/>
      </rPr>
      <t xml:space="preserve">- Неопр. после получ. инф.
</t>
    </r>
    <r>
      <rPr>
        <b/>
        <sz val="18"/>
        <color theme="1"/>
        <rFont val="Calibri"/>
        <family val="2"/>
        <charset val="204"/>
        <scheme val="minor"/>
      </rPr>
      <t>I</t>
    </r>
    <r>
      <rPr>
        <sz val="18"/>
        <color theme="1"/>
        <rFont val="Calibri"/>
        <family val="2"/>
        <charset val="204"/>
        <scheme val="minor"/>
      </rPr>
      <t xml:space="preserve"> = H1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sz val="18"/>
        <color theme="1"/>
        <rFont val="Calibri"/>
        <family val="2"/>
        <charset val="204"/>
        <scheme val="minor"/>
      </rPr>
      <t xml:space="preserve">- H2 
</t>
    </r>
    <r>
      <rPr>
        <b/>
        <sz val="18"/>
        <color theme="1"/>
        <rFont val="Calibri"/>
        <family val="2"/>
        <charset val="204"/>
        <scheme val="minor"/>
      </rPr>
      <t>Н = Log</t>
    </r>
    <r>
      <rPr>
        <b/>
        <sz val="10"/>
        <color theme="1"/>
        <rFont val="Calibri"/>
        <family val="2"/>
        <charset val="204"/>
        <scheme val="minor"/>
      </rPr>
      <t>2</t>
    </r>
    <r>
      <rPr>
        <b/>
        <sz val="18"/>
        <color theme="1"/>
        <rFont val="Calibri"/>
        <family val="2"/>
        <charset val="204"/>
        <scheme val="minor"/>
      </rPr>
      <t>N</t>
    </r>
    <r>
      <rPr>
        <sz val="18"/>
        <color theme="1"/>
        <rFont val="Calibri"/>
        <family val="2"/>
        <charset val="204"/>
        <scheme val="minor"/>
      </rPr>
      <t xml:space="preserve"> (Формула Хартли)
</t>
    </r>
    <r>
      <rPr>
        <i/>
        <u/>
        <sz val="18"/>
        <color theme="1"/>
        <rFont val="Calibri"/>
        <family val="2"/>
        <charset val="204"/>
        <scheme val="minor"/>
      </rPr>
      <t>Формула Хартли верна для равновероятных исходов</t>
    </r>
  </si>
  <si>
    <t>А</t>
  </si>
  <si>
    <t>Б</t>
  </si>
  <si>
    <t>Ё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</si>
  <si>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</si>
  <si>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</si>
  <si>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</si>
  <si>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</si>
  <si>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</si>
  <si>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</si>
  <si>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</si>
  <si>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</si>
  <si>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</si>
  <si>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</si>
  <si>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</si>
  <si>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</si>
  <si>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</si>
  <si>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</si>
  <si>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</si>
  <si>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</si>
  <si>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</si>
  <si>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</si>
  <si>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</si>
  <si>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</si>
  <si>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</si>
  <si>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</si>
  <si>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</si>
  <si>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</si>
  <si>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Э</t>
  </si>
  <si>
    <t>Ю</t>
  </si>
  <si>
    <t>Я</t>
  </si>
  <si>
    <t>Первых</t>
  </si>
  <si>
    <t>Последних</t>
  </si>
  <si>
    <t>Ъ</t>
  </si>
  <si>
    <t>Ы</t>
  </si>
  <si>
    <t>Ь</t>
  </si>
  <si>
    <t>ВСЕГО</t>
  </si>
  <si>
    <t>Всего букв</t>
  </si>
  <si>
    <t>В среднем</t>
  </si>
  <si>
    <r>
      <t xml:space="preserve">Энтропия </t>
    </r>
    <r>
      <rPr>
        <b/>
        <sz val="11"/>
        <color theme="1"/>
        <rFont val="Calibri"/>
        <family val="2"/>
        <charset val="204"/>
        <scheme val="minor"/>
      </rPr>
      <t>H</t>
    </r>
  </si>
  <si>
    <t>0.75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</si>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</sst>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u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9FA-BCF4-4E56-8B45-DA448C2B0414}">
  <dimension ref="A1:P42"/>
  <sheetViews>
    <sheetView tabSelected="1" zoomScaleNormal="100" workbookViewId="0">
      <selection activeCell="D1" sqref="D1:D1048576"/>
    </sheetView>
  </sheetViews>
  <sheetFormatPr defaultRowHeight="14.25" customHeight="1" x14ac:dyDescent="0.25"/>
  <cols>
    <col min="1" max="1" width="29.85546875" customWidth="1"/>
    <col min="2" max="3" width="13.42578125" customWidth="1"/>
    <col min="4" max="4" width="60.42578125" style="4" customWidth="1"/>
    <col min="5" max="5" width="23.85546875" style="1" customWidth="1"/>
    <col min="6" max="9" width="12.28515625" customWidth="1"/>
    <col min="10" max="12" width="12.28515625" style="13" customWidth="1"/>
    <col min="13" max="16" width="12.28515625" customWidth="1"/>
    <col min="17" max="18" width="9.42578125" customWidth="1"/>
  </cols>
  <sheetData>
    <row r="1" spans="1:16" ht="14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F1" s="9"/>
      <c r="G1" s="9" t="s">
        <v>34</v>
      </c>
      <c r="H1" s="7" t="s">
        <v>40</v>
      </c>
      <c r="I1" s="8" t="s">
        <v>41</v>
      </c>
      <c r="J1" s="13" t="s">
        <v>42</v>
      </c>
      <c r="M1" s="9" t="s">
        <v>35</v>
      </c>
      <c r="N1" s="7" t="s">
        <v>40</v>
      </c>
      <c r="O1" s="8" t="s">
        <v>41</v>
      </c>
    </row>
    <row r="2" spans="1:16" ht="14.25" customHeight="1" x14ac:dyDescent="0.25">
      <c r="A2" s="2">
        <f>LOG(C2,B2)</f>
        <v>9.8137811912170374</v>
      </c>
      <c r="B2" s="2">
        <v>2</v>
      </c>
      <c r="C2">
        <v>900</v>
      </c>
      <c r="F2" s="6" t="s">
        <v>4</v>
      </c>
      <c r="G2" s="5">
        <v>39185</v>
      </c>
      <c r="H2" s="5">
        <v>439801</v>
      </c>
      <c r="I2" s="11">
        <f>H2/G2</f>
        <v>11.223708051550338</v>
      </c>
      <c r="J2" s="13">
        <f>LOG(G2,2)</f>
        <v>15.258013876567039</v>
      </c>
      <c r="M2" s="10">
        <v>64902</v>
      </c>
      <c r="N2" s="5">
        <v>587811</v>
      </c>
      <c r="O2" s="11">
        <f>N2/M2</f>
        <v>9.05690117407784</v>
      </c>
      <c r="P2" s="13">
        <f>LOG(M2,2)</f>
        <v>15.985975316103966</v>
      </c>
    </row>
    <row r="3" spans="1:16" ht="14.25" customHeight="1" x14ac:dyDescent="0.25">
      <c r="A3" s="2">
        <f>LOG(C3,B3)</f>
        <v>6.6438561897747253</v>
      </c>
      <c r="B3" s="2">
        <v>2</v>
      </c>
      <c r="C3" s="15">
        <v>100</v>
      </c>
      <c r="E3" s="1" t="e">
        <f>A16*A3</f>
        <v>#VALUE!</v>
      </c>
      <c r="F3" s="6" t="s">
        <v>5</v>
      </c>
      <c r="G3" s="5">
        <v>53162</v>
      </c>
      <c r="H3" s="5">
        <v>546784</v>
      </c>
      <c r="I3" s="11">
        <f t="shared" ref="I3:I35" si="0">H3/G3</f>
        <v>10.285241337797675</v>
      </c>
      <c r="J3" s="13">
        <f t="shared" ref="J3:J35" si="1">LOG(G3,2)</f>
        <v>15.698107760608339</v>
      </c>
      <c r="M3" s="10">
        <v>500</v>
      </c>
      <c r="N3" s="5">
        <v>2795</v>
      </c>
      <c r="O3" s="11">
        <f t="shared" ref="O3:O35" si="2">N3/M3</f>
        <v>5.59</v>
      </c>
      <c r="P3" s="13">
        <f t="shared" ref="P3:P35" si="3">LOG(M3,2)</f>
        <v>8.965784284662087</v>
      </c>
    </row>
    <row r="4" spans="1:16" ht="14.25" customHeight="1" x14ac:dyDescent="0.25">
      <c r="A4" s="2" t="e">
        <f t="shared" ref="A4:A14" si="4">LOG(C4,B4)</f>
        <v>#NUM!</v>
      </c>
      <c r="B4" s="2">
        <v>2</v>
      </c>
      <c r="C4" s="2"/>
      <c r="F4" s="6" t="s">
        <v>7</v>
      </c>
      <c r="G4" s="5">
        <v>122774</v>
      </c>
      <c r="H4" s="5">
        <v>1322541</v>
      </c>
      <c r="I4" s="11">
        <f t="shared" si="0"/>
        <v>10.772158600355125</v>
      </c>
      <c r="J4" s="13">
        <f t="shared" si="1"/>
        <v>16.905645546198979</v>
      </c>
      <c r="M4" s="10">
        <v>21406</v>
      </c>
      <c r="N4" s="5">
        <v>195584</v>
      </c>
      <c r="O4" s="11">
        <f t="shared" si="2"/>
        <v>9.1368775109782305</v>
      </c>
      <c r="P4" s="13">
        <f t="shared" si="3"/>
        <v>14.385727613418409</v>
      </c>
    </row>
    <row r="5" spans="1:16" ht="14.25" customHeight="1" x14ac:dyDescent="0.25">
      <c r="A5" s="2" t="e">
        <f t="shared" si="4"/>
        <v>#NUM!</v>
      </c>
      <c r="B5" s="2">
        <v>2</v>
      </c>
      <c r="C5" s="2"/>
      <c r="F5" s="6" t="s">
        <v>8</v>
      </c>
      <c r="G5" s="5">
        <v>37569</v>
      </c>
      <c r="H5" s="5">
        <v>395882</v>
      </c>
      <c r="I5" s="11">
        <f t="shared" si="0"/>
        <v>10.537464398839468</v>
      </c>
      <c r="J5" s="13">
        <f t="shared" si="1"/>
        <v>15.19725509483067</v>
      </c>
      <c r="M5" s="10">
        <v>1360</v>
      </c>
      <c r="N5" s="5">
        <v>9680</v>
      </c>
      <c r="O5" s="11">
        <f t="shared" si="2"/>
        <v>7.117647058823529</v>
      </c>
      <c r="P5" s="13">
        <f t="shared" si="3"/>
        <v>10.409390936137701</v>
      </c>
    </row>
    <row r="6" spans="1:16" ht="14.25" customHeight="1" x14ac:dyDescent="0.25">
      <c r="A6" s="2" t="e">
        <f t="shared" si="4"/>
        <v>#NUM!</v>
      </c>
      <c r="B6" s="2">
        <v>2</v>
      </c>
      <c r="C6" s="2"/>
      <c r="E6" s="1">
        <f>A2*(1/C2)</f>
        <v>1.0904201323574485E-2</v>
      </c>
      <c r="F6" s="6" t="s">
        <v>9</v>
      </c>
      <c r="G6" s="5">
        <v>59790</v>
      </c>
      <c r="H6" s="5">
        <v>649695</v>
      </c>
      <c r="I6" s="11">
        <f t="shared" si="0"/>
        <v>10.866281986954339</v>
      </c>
      <c r="J6" s="13">
        <f t="shared" si="1"/>
        <v>15.867616590447579</v>
      </c>
      <c r="M6" s="10">
        <v>1814</v>
      </c>
      <c r="N6" s="5">
        <v>12788</v>
      </c>
      <c r="O6" s="11">
        <f t="shared" si="2"/>
        <v>7.0496141124586549</v>
      </c>
      <c r="P6" s="13">
        <f t="shared" si="3"/>
        <v>10.824958740528523</v>
      </c>
    </row>
    <row r="7" spans="1:16" ht="14.25" customHeight="1" x14ac:dyDescent="0.25">
      <c r="A7" s="2" t="e">
        <f t="shared" si="4"/>
        <v>#NUM!</v>
      </c>
      <c r="B7" s="2"/>
      <c r="C7" s="2"/>
      <c r="E7" s="1">
        <f>A3*(1/C3)</f>
        <v>6.6438561897747259E-2</v>
      </c>
      <c r="F7" s="6" t="s">
        <v>10</v>
      </c>
      <c r="G7" s="5">
        <v>4406</v>
      </c>
      <c r="H7" s="5">
        <v>40931</v>
      </c>
      <c r="I7" s="11">
        <f t="shared" si="0"/>
        <v>9.2898320472083515</v>
      </c>
      <c r="J7" s="13">
        <f t="shared" si="1"/>
        <v>12.105253779700885</v>
      </c>
      <c r="M7" s="10">
        <v>181134</v>
      </c>
      <c r="N7" s="5">
        <v>1944638</v>
      </c>
      <c r="O7" s="11">
        <f t="shared" si="2"/>
        <v>10.7359082226418</v>
      </c>
      <c r="P7" s="13">
        <f t="shared" si="3"/>
        <v>17.466697849148147</v>
      </c>
    </row>
    <row r="8" spans="1:16" ht="14.25" customHeight="1" x14ac:dyDescent="0.25">
      <c r="A8" s="2" t="e">
        <f t="shared" si="4"/>
        <v>#NUM!</v>
      </c>
      <c r="B8" s="2"/>
      <c r="C8" s="2"/>
      <c r="F8" s="6" t="s">
        <v>6</v>
      </c>
      <c r="G8" s="5">
        <v>351</v>
      </c>
      <c r="H8" s="5">
        <v>2507</v>
      </c>
      <c r="I8" s="11">
        <f t="shared" si="0"/>
        <v>7.1424501424501425</v>
      </c>
      <c r="J8" s="13">
        <f t="shared" si="1"/>
        <v>8.4553272203045609</v>
      </c>
      <c r="M8" s="10">
        <v>87</v>
      </c>
      <c r="N8" s="5">
        <v>504</v>
      </c>
      <c r="O8" s="11">
        <f t="shared" si="2"/>
        <v>5.7931034482758621</v>
      </c>
      <c r="P8" s="13">
        <f t="shared" si="3"/>
        <v>6.4429434958487288</v>
      </c>
    </row>
    <row r="9" spans="1:16" ht="14.25" customHeight="1" x14ac:dyDescent="0.25">
      <c r="A9" s="2" t="e">
        <f t="shared" si="4"/>
        <v>#NUM!</v>
      </c>
      <c r="B9" s="2"/>
      <c r="C9" s="2"/>
      <c r="F9" s="6" t="s">
        <v>11</v>
      </c>
      <c r="G9" s="5">
        <v>8711</v>
      </c>
      <c r="H9" s="5">
        <v>80215</v>
      </c>
      <c r="I9" s="11">
        <f t="shared" si="0"/>
        <v>9.2084720468373327</v>
      </c>
      <c r="J9" s="13">
        <f t="shared" si="1"/>
        <v>13.088622630607803</v>
      </c>
      <c r="M9" s="10">
        <v>553</v>
      </c>
      <c r="N9" s="5">
        <v>3324</v>
      </c>
      <c r="O9" s="11">
        <f t="shared" si="2"/>
        <v>6.0108499095840866</v>
      </c>
      <c r="P9" s="13">
        <f t="shared" si="3"/>
        <v>9.1111356702347077</v>
      </c>
    </row>
    <row r="10" spans="1:16" ht="14.25" customHeight="1" x14ac:dyDescent="0.25">
      <c r="A10" s="2" t="e">
        <f t="shared" si="4"/>
        <v>#NUM!</v>
      </c>
      <c r="B10" s="2"/>
      <c r="C10" s="2"/>
      <c r="F10" s="6" t="s">
        <v>12</v>
      </c>
      <c r="G10" s="5">
        <v>93502</v>
      </c>
      <c r="H10" s="5">
        <v>1030234</v>
      </c>
      <c r="I10" s="11">
        <f t="shared" si="0"/>
        <v>11.018309768775</v>
      </c>
      <c r="J10" s="13">
        <f t="shared" si="1"/>
        <v>16.512709604006648</v>
      </c>
      <c r="M10" s="10">
        <v>1183</v>
      </c>
      <c r="N10" s="5">
        <v>8737</v>
      </c>
      <c r="O10" s="11">
        <f t="shared" si="2"/>
        <v>7.3854606931530009</v>
      </c>
      <c r="P10" s="13">
        <f t="shared" si="3"/>
        <v>10.208234358339789</v>
      </c>
    </row>
    <row r="11" spans="1:16" ht="14.25" customHeight="1" x14ac:dyDescent="0.25">
      <c r="A11" s="2" t="e">
        <f t="shared" si="4"/>
        <v>#NUM!</v>
      </c>
      <c r="B11" s="2"/>
      <c r="C11" s="2"/>
      <c r="E11" s="1">
        <f>SUM(E6:E9)</f>
        <v>7.7342763221321748E-2</v>
      </c>
      <c r="F11" s="6" t="s">
        <v>13</v>
      </c>
      <c r="G11" s="5">
        <v>40600</v>
      </c>
      <c r="H11" s="5">
        <v>444209</v>
      </c>
      <c r="I11" s="11">
        <f t="shared" si="0"/>
        <v>10.941108374384237</v>
      </c>
      <c r="J11" s="13">
        <f t="shared" si="1"/>
        <v>15.3091921069599</v>
      </c>
      <c r="M11" s="10">
        <v>130622</v>
      </c>
      <c r="N11" s="5">
        <v>1451773</v>
      </c>
      <c r="O11" s="11">
        <f t="shared" si="2"/>
        <v>11.114306931451058</v>
      </c>
      <c r="P11" s="13">
        <f t="shared" si="3"/>
        <v>16.995038377583835</v>
      </c>
    </row>
    <row r="12" spans="1:16" ht="14.25" customHeight="1" x14ac:dyDescent="0.25">
      <c r="A12" s="2" t="e">
        <f t="shared" si="4"/>
        <v>#NUM!</v>
      </c>
      <c r="B12" s="2"/>
      <c r="C12" s="2"/>
      <c r="F12" s="6" t="s">
        <v>14</v>
      </c>
      <c r="G12" s="5">
        <v>378</v>
      </c>
      <c r="H12" s="5">
        <v>3468</v>
      </c>
      <c r="I12" s="11">
        <f t="shared" si="0"/>
        <v>9.174603174603174</v>
      </c>
      <c r="J12" s="13">
        <f t="shared" si="1"/>
        <v>8.5622424242210737</v>
      </c>
      <c r="M12" s="10">
        <v>155986</v>
      </c>
      <c r="N12" s="5">
        <v>1772390</v>
      </c>
      <c r="O12" s="11">
        <f t="shared" si="2"/>
        <v>11.36249406998064</v>
      </c>
      <c r="P12" s="13">
        <f t="shared" si="3"/>
        <v>17.251057025082442</v>
      </c>
    </row>
    <row r="13" spans="1:16" ht="14.25" customHeight="1" x14ac:dyDescent="0.25">
      <c r="A13" s="2" t="e">
        <f t="shared" si="4"/>
        <v>#NUM!</v>
      </c>
      <c r="B13" s="2"/>
      <c r="C13" s="2"/>
      <c r="F13" s="6" t="s">
        <v>15</v>
      </c>
      <c r="G13" s="5">
        <v>72688</v>
      </c>
      <c r="H13" s="5">
        <v>756091</v>
      </c>
      <c r="I13" s="11">
        <f t="shared" si="0"/>
        <v>10.401868258859784</v>
      </c>
      <c r="J13" s="13">
        <f t="shared" si="1"/>
        <v>16.149429590056744</v>
      </c>
      <c r="M13" s="10">
        <v>12750</v>
      </c>
      <c r="N13" s="5">
        <v>105445</v>
      </c>
      <c r="O13" s="11">
        <f t="shared" si="2"/>
        <v>8.2701960784313719</v>
      </c>
      <c r="P13" s="13">
        <f t="shared" si="3"/>
        <v>13.638209626633584</v>
      </c>
    </row>
    <row r="14" spans="1:16" ht="14.25" customHeight="1" x14ac:dyDescent="0.25">
      <c r="A14" s="2" t="e">
        <f t="shared" si="4"/>
        <v>#NUM!</v>
      </c>
      <c r="B14" s="2"/>
      <c r="C14" s="2"/>
      <c r="F14" s="6" t="s">
        <v>16</v>
      </c>
      <c r="G14" s="5">
        <v>25535</v>
      </c>
      <c r="H14" s="5">
        <v>239257</v>
      </c>
      <c r="I14" s="11">
        <f t="shared" si="0"/>
        <v>9.3697669864891324</v>
      </c>
      <c r="J14" s="13">
        <f t="shared" si="1"/>
        <v>14.640188438599779</v>
      </c>
      <c r="M14" s="10">
        <v>14975</v>
      </c>
      <c r="N14" s="5">
        <v>126386</v>
      </c>
      <c r="O14" s="11">
        <f t="shared" si="2"/>
        <v>8.4397996661101828</v>
      </c>
      <c r="P14" s="13">
        <f t="shared" si="3"/>
        <v>13.870268382563509</v>
      </c>
    </row>
    <row r="15" spans="1:16" ht="14.25" customHeight="1" x14ac:dyDescent="0.25">
      <c r="F15" s="6" t="s">
        <v>17</v>
      </c>
      <c r="G15" s="5">
        <v>52441</v>
      </c>
      <c r="H15" s="5">
        <v>561395</v>
      </c>
      <c r="I15" s="11">
        <f t="shared" si="0"/>
        <v>10.70526877824603</v>
      </c>
      <c r="J15" s="13">
        <f t="shared" si="1"/>
        <v>15.678407576193889</v>
      </c>
      <c r="M15" s="10">
        <v>184852</v>
      </c>
      <c r="N15" s="5">
        <v>2007107</v>
      </c>
      <c r="O15" s="11">
        <f t="shared" si="2"/>
        <v>10.857913357713198</v>
      </c>
      <c r="P15" s="13">
        <f t="shared" si="3"/>
        <v>17.496011127236908</v>
      </c>
    </row>
    <row r="16" spans="1:16" ht="14.25" customHeight="1" x14ac:dyDescent="0.25">
      <c r="A16" t="s">
        <v>43</v>
      </c>
      <c r="F16" s="6" t="s">
        <v>18</v>
      </c>
      <c r="G16" s="5">
        <v>96848</v>
      </c>
      <c r="H16" s="5">
        <v>1083099</v>
      </c>
      <c r="I16" s="11">
        <f t="shared" si="0"/>
        <v>11.183493722121263</v>
      </c>
      <c r="J16" s="13">
        <f t="shared" si="1"/>
        <v>16.563434635710198</v>
      </c>
      <c r="M16" s="10">
        <v>15710</v>
      </c>
      <c r="N16" s="5">
        <v>131270</v>
      </c>
      <c r="O16" s="11">
        <f t="shared" si="2"/>
        <v>8.3558243157224705</v>
      </c>
      <c r="P16" s="13">
        <f t="shared" si="3"/>
        <v>13.939395560181559</v>
      </c>
    </row>
    <row r="17" spans="1:16" ht="14.25" customHeight="1" x14ac:dyDescent="0.25">
      <c r="A17" t="s">
        <v>44</v>
      </c>
      <c r="F17" s="6" t="s">
        <v>19</v>
      </c>
      <c r="G17" s="5">
        <v>145280</v>
      </c>
      <c r="H17" s="5">
        <v>1573953</v>
      </c>
      <c r="I17" s="11">
        <f t="shared" si="0"/>
        <v>10.833927588105727</v>
      </c>
      <c r="J17" s="13">
        <f t="shared" si="1"/>
        <v>17.148476582178276</v>
      </c>
      <c r="M17" s="10">
        <v>88989</v>
      </c>
      <c r="N17" s="5">
        <v>1018059</v>
      </c>
      <c r="O17" s="11">
        <f t="shared" si="2"/>
        <v>11.440279135623504</v>
      </c>
      <c r="P17" s="13">
        <f t="shared" si="3"/>
        <v>16.441339393985352</v>
      </c>
    </row>
    <row r="18" spans="1:16" ht="14.25" customHeight="1" x14ac:dyDescent="0.25">
      <c r="B18">
        <f>A2-A3</f>
        <v>3.1699250014423122</v>
      </c>
      <c r="F18" s="6" t="s">
        <v>20</v>
      </c>
      <c r="G18" s="5">
        <v>318367</v>
      </c>
      <c r="H18" s="5">
        <v>3707968</v>
      </c>
      <c r="I18" s="11">
        <f t="shared" si="0"/>
        <v>11.646835256166625</v>
      </c>
      <c r="J18" s="13">
        <f t="shared" si="1"/>
        <v>18.280331277015321</v>
      </c>
      <c r="M18" s="10">
        <v>602</v>
      </c>
      <c r="N18" s="5">
        <v>3772</v>
      </c>
      <c r="O18" s="11">
        <f t="shared" si="2"/>
        <v>6.2657807308970099</v>
      </c>
      <c r="P18" s="13">
        <f t="shared" si="3"/>
        <v>9.2336196767597016</v>
      </c>
    </row>
    <row r="19" spans="1:16" ht="14.25" customHeight="1" x14ac:dyDescent="0.25">
      <c r="F19" s="6" t="s">
        <v>21</v>
      </c>
      <c r="G19" s="5">
        <v>94257</v>
      </c>
      <c r="H19" s="5">
        <v>1105293</v>
      </c>
      <c r="I19" s="11">
        <f t="shared" si="0"/>
        <v>11.726375759890512</v>
      </c>
      <c r="J19" s="13">
        <f t="shared" si="1"/>
        <v>16.524312143716223</v>
      </c>
      <c r="M19" s="10">
        <v>4331</v>
      </c>
      <c r="N19" s="5">
        <v>33686</v>
      </c>
      <c r="O19" s="11">
        <f t="shared" si="2"/>
        <v>7.7778803971369195</v>
      </c>
      <c r="P19" s="13">
        <f t="shared" si="3"/>
        <v>12.08048445706757</v>
      </c>
    </row>
    <row r="20" spans="1:16" ht="14.25" customHeight="1" x14ac:dyDescent="0.25">
      <c r="A20" t="e">
        <f>A16*A3+A17*A2</f>
        <v>#VALUE!</v>
      </c>
      <c r="F20" s="6" t="s">
        <v>22</v>
      </c>
      <c r="G20" s="5">
        <v>137287</v>
      </c>
      <c r="H20" s="5">
        <v>1450572</v>
      </c>
      <c r="I20" s="11">
        <f t="shared" si="0"/>
        <v>10.56598221244546</v>
      </c>
      <c r="J20" s="13">
        <f t="shared" si="1"/>
        <v>17.066835494506819</v>
      </c>
      <c r="M20" s="10">
        <v>2921</v>
      </c>
      <c r="N20" s="5">
        <v>21014</v>
      </c>
      <c r="O20" s="11">
        <f t="shared" si="2"/>
        <v>7.1941116056145153</v>
      </c>
      <c r="P20" s="13">
        <f t="shared" si="3"/>
        <v>11.512246642829179</v>
      </c>
    </row>
    <row r="21" spans="1:16" ht="14.25" customHeight="1" x14ac:dyDescent="0.25">
      <c r="F21" s="6" t="s">
        <v>23</v>
      </c>
      <c r="G21" s="5">
        <v>49045</v>
      </c>
      <c r="H21" s="5">
        <v>510958</v>
      </c>
      <c r="I21" s="11">
        <f t="shared" si="0"/>
        <v>10.418146600061169</v>
      </c>
      <c r="J21" s="13">
        <f t="shared" si="1"/>
        <v>15.581818444783185</v>
      </c>
      <c r="M21" s="10">
        <v>34932</v>
      </c>
      <c r="N21" s="5">
        <v>304191</v>
      </c>
      <c r="O21" s="11">
        <f t="shared" si="2"/>
        <v>8.7080900034352453</v>
      </c>
      <c r="P21" s="13">
        <f t="shared" si="3"/>
        <v>15.092261624843923</v>
      </c>
    </row>
    <row r="22" spans="1:16" ht="14.25" customHeight="1" x14ac:dyDescent="0.25">
      <c r="F22" s="6" t="s">
        <v>24</v>
      </c>
      <c r="G22" s="5">
        <v>52622</v>
      </c>
      <c r="H22" s="5">
        <v>528478</v>
      </c>
      <c r="I22" s="11">
        <f t="shared" si="0"/>
        <v>10.042909809585344</v>
      </c>
      <c r="J22" s="13">
        <f t="shared" si="1"/>
        <v>15.683378461486333</v>
      </c>
      <c r="M22" s="10">
        <v>92416</v>
      </c>
      <c r="N22" s="5">
        <v>1014373</v>
      </c>
      <c r="O22" s="11">
        <f t="shared" si="2"/>
        <v>10.976162136426593</v>
      </c>
      <c r="P22" s="13">
        <f t="shared" si="3"/>
        <v>16.49585502688717</v>
      </c>
    </row>
    <row r="23" spans="1:16" ht="14.25" customHeight="1" x14ac:dyDescent="0.25">
      <c r="F23" s="6" t="s">
        <v>25</v>
      </c>
      <c r="G23" s="5">
        <v>19426</v>
      </c>
      <c r="H23" s="5">
        <v>206816</v>
      </c>
      <c r="I23" s="11">
        <f t="shared" si="0"/>
        <v>10.646350252239268</v>
      </c>
      <c r="J23" s="13">
        <f t="shared" si="1"/>
        <v>14.245701246285764</v>
      </c>
      <c r="M23" s="10">
        <v>351</v>
      </c>
      <c r="N23" s="5">
        <v>2632</v>
      </c>
      <c r="O23" s="11">
        <f t="shared" si="2"/>
        <v>7.4985754985754989</v>
      </c>
      <c r="P23" s="13">
        <f t="shared" si="3"/>
        <v>8.4553272203045609</v>
      </c>
    </row>
    <row r="24" spans="1:16" ht="14.25" customHeight="1" x14ac:dyDescent="0.25">
      <c r="F24" s="6" t="s">
        <v>26</v>
      </c>
      <c r="G24" s="5">
        <v>13947</v>
      </c>
      <c r="H24" s="5">
        <v>136224</v>
      </c>
      <c r="I24" s="11">
        <f t="shared" si="0"/>
        <v>9.767261776726178</v>
      </c>
      <c r="J24" s="13">
        <f t="shared" si="1"/>
        <v>13.76766721124012</v>
      </c>
      <c r="M24" s="10">
        <v>82583</v>
      </c>
      <c r="N24" s="5">
        <v>905245</v>
      </c>
      <c r="O24" s="11">
        <f t="shared" si="2"/>
        <v>10.961638593899471</v>
      </c>
      <c r="P24" s="13">
        <f t="shared" si="3"/>
        <v>16.333557207926805</v>
      </c>
    </row>
    <row r="25" spans="1:16" ht="14.25" customHeight="1" x14ac:dyDescent="0.25">
      <c r="F25" s="6" t="s">
        <v>27</v>
      </c>
      <c r="G25" s="5">
        <v>6851</v>
      </c>
      <c r="H25" s="5">
        <v>68165</v>
      </c>
      <c r="I25" s="11">
        <f t="shared" si="0"/>
        <v>9.949642387972558</v>
      </c>
      <c r="J25" s="13">
        <f t="shared" si="1"/>
        <v>12.742098869778307</v>
      </c>
      <c r="M25" s="10">
        <v>2697</v>
      </c>
      <c r="N25" s="5">
        <v>24185</v>
      </c>
      <c r="O25" s="11">
        <f t="shared" si="2"/>
        <v>8.9673711531331115</v>
      </c>
      <c r="P25" s="13">
        <f t="shared" si="3"/>
        <v>11.397139806235604</v>
      </c>
    </row>
    <row r="26" spans="1:16" ht="14.25" customHeight="1" x14ac:dyDescent="0.25">
      <c r="F26" s="6" t="s">
        <v>28</v>
      </c>
      <c r="G26" s="5">
        <v>16138</v>
      </c>
      <c r="H26" s="5">
        <v>171593</v>
      </c>
      <c r="I26" s="11">
        <f t="shared" si="0"/>
        <v>10.632854133101995</v>
      </c>
      <c r="J26" s="13">
        <f t="shared" si="1"/>
        <v>13.978174174468167</v>
      </c>
      <c r="M26" s="10">
        <v>1205</v>
      </c>
      <c r="N26" s="5">
        <v>9261</v>
      </c>
      <c r="O26" s="11">
        <f t="shared" si="2"/>
        <v>7.6854771784232367</v>
      </c>
      <c r="P26" s="13">
        <f t="shared" si="3"/>
        <v>10.234817431117325</v>
      </c>
    </row>
    <row r="27" spans="1:16" ht="14.25" customHeight="1" x14ac:dyDescent="0.25">
      <c r="F27" s="6" t="s">
        <v>29</v>
      </c>
      <c r="G27" s="5">
        <v>17741</v>
      </c>
      <c r="H27" s="5">
        <v>170548</v>
      </c>
      <c r="I27" s="11">
        <f t="shared" si="0"/>
        <v>9.613212333013923</v>
      </c>
      <c r="J27" s="13">
        <f t="shared" si="1"/>
        <v>14.114799711306816</v>
      </c>
      <c r="M27" s="10">
        <v>783</v>
      </c>
      <c r="N27" s="5">
        <v>5101</v>
      </c>
      <c r="O27" s="11">
        <f t="shared" si="2"/>
        <v>6.5146871008939975</v>
      </c>
      <c r="P27" s="13">
        <f t="shared" si="3"/>
        <v>9.612868497291041</v>
      </c>
    </row>
    <row r="28" spans="1:16" ht="14.25" customHeight="1" x14ac:dyDescent="0.25">
      <c r="F28" s="6" t="s">
        <v>30</v>
      </c>
      <c r="G28" s="5">
        <v>2860</v>
      </c>
      <c r="H28" s="5">
        <v>24356</v>
      </c>
      <c r="I28" s="11">
        <f t="shared" si="0"/>
        <v>8.5160839160839163</v>
      </c>
      <c r="J28" s="13">
        <f t="shared" si="1"/>
        <v>11.481799431665753</v>
      </c>
      <c r="M28" s="10">
        <v>268</v>
      </c>
      <c r="N28" s="5">
        <v>1761</v>
      </c>
      <c r="O28" s="11">
        <f t="shared" si="2"/>
        <v>6.5708955223880601</v>
      </c>
      <c r="P28" s="13">
        <f t="shared" si="3"/>
        <v>8.0660891904577721</v>
      </c>
    </row>
    <row r="29" spans="1:16" ht="14.25" customHeight="1" x14ac:dyDescent="0.25">
      <c r="F29" s="6" t="s">
        <v>36</v>
      </c>
      <c r="G29" s="5">
        <v>0</v>
      </c>
      <c r="H29" s="5">
        <v>0</v>
      </c>
      <c r="I29" s="11"/>
      <c r="M29" s="10">
        <v>30</v>
      </c>
      <c r="N29" s="5">
        <v>187</v>
      </c>
      <c r="O29" s="11">
        <f t="shared" si="2"/>
        <v>6.2333333333333334</v>
      </c>
      <c r="P29" s="13">
        <f t="shared" si="3"/>
        <v>4.9068905956085187</v>
      </c>
    </row>
    <row r="30" spans="1:16" ht="14.25" customHeight="1" x14ac:dyDescent="0.25">
      <c r="F30" s="6" t="s">
        <v>37</v>
      </c>
      <c r="G30" s="5">
        <v>0</v>
      </c>
      <c r="H30" s="5">
        <v>0</v>
      </c>
      <c r="I30" s="11"/>
      <c r="M30" s="10">
        <v>25417</v>
      </c>
      <c r="N30" s="5">
        <v>231550</v>
      </c>
      <c r="O30" s="11">
        <f t="shared" si="2"/>
        <v>9.1100444584333324</v>
      </c>
      <c r="P30" s="13">
        <f t="shared" si="3"/>
        <v>14.633506136857811</v>
      </c>
    </row>
    <row r="31" spans="1:16" ht="14.25" customHeight="1" x14ac:dyDescent="0.25">
      <c r="F31" s="6" t="s">
        <v>38</v>
      </c>
      <c r="G31" s="5">
        <v>0</v>
      </c>
      <c r="H31" s="5">
        <v>0</v>
      </c>
      <c r="I31" s="11"/>
      <c r="M31" s="10">
        <v>85374</v>
      </c>
      <c r="N31" s="5">
        <v>908083</v>
      </c>
      <c r="O31" s="11">
        <f t="shared" si="2"/>
        <v>10.636528685548294</v>
      </c>
      <c r="P31" s="13">
        <f t="shared" si="3"/>
        <v>16.38150915452184</v>
      </c>
    </row>
    <row r="32" spans="1:16" ht="14.25" customHeight="1" x14ac:dyDescent="0.25">
      <c r="F32" s="6" t="s">
        <v>31</v>
      </c>
      <c r="G32" s="5">
        <v>14460</v>
      </c>
      <c r="H32" s="5">
        <v>177306</v>
      </c>
      <c r="I32" s="11">
        <f t="shared" si="0"/>
        <v>12.26182572614108</v>
      </c>
      <c r="J32" s="13">
        <f t="shared" si="1"/>
        <v>13.819779931838481</v>
      </c>
      <c r="M32" s="10">
        <v>34</v>
      </c>
      <c r="N32" s="5">
        <v>166</v>
      </c>
      <c r="O32" s="11">
        <f t="shared" si="2"/>
        <v>4.882352941176471</v>
      </c>
      <c r="P32" s="13">
        <f t="shared" si="3"/>
        <v>5.08746284125034</v>
      </c>
    </row>
    <row r="33" spans="6:16" ht="14.25" customHeight="1" x14ac:dyDescent="0.25">
      <c r="F33" s="6" t="s">
        <v>32</v>
      </c>
      <c r="G33" s="5">
        <v>1697</v>
      </c>
      <c r="H33" s="5">
        <v>14516</v>
      </c>
      <c r="I33" s="11">
        <f t="shared" si="0"/>
        <v>8.5539186800235711</v>
      </c>
      <c r="J33" s="13">
        <f t="shared" si="1"/>
        <v>10.728770849542665</v>
      </c>
      <c r="M33" s="10">
        <v>153385</v>
      </c>
      <c r="N33" s="5">
        <v>1715676</v>
      </c>
      <c r="O33" s="11">
        <f t="shared" si="2"/>
        <v>11.185422303354304</v>
      </c>
      <c r="P33" s="13">
        <f t="shared" si="3"/>
        <v>17.226797878505028</v>
      </c>
    </row>
    <row r="34" spans="6:16" ht="14.25" customHeight="1" x14ac:dyDescent="0.25">
      <c r="F34" s="6" t="s">
        <v>33</v>
      </c>
      <c r="G34" s="5">
        <v>3977</v>
      </c>
      <c r="H34" s="5">
        <v>32249</v>
      </c>
      <c r="I34" s="11">
        <f t="shared" si="0"/>
        <v>8.1088760372139799</v>
      </c>
      <c r="J34" s="13">
        <f t="shared" si="1"/>
        <v>11.957464846805211</v>
      </c>
      <c r="M34" s="10">
        <v>237743</v>
      </c>
      <c r="N34" s="5">
        <v>2915930</v>
      </c>
      <c r="O34" s="11">
        <f t="shared" si="2"/>
        <v>12.265050916325611</v>
      </c>
      <c r="P34" s="13">
        <f t="shared" si="3"/>
        <v>17.859043338071725</v>
      </c>
    </row>
    <row r="35" spans="6:16" ht="14.25" customHeight="1" x14ac:dyDescent="0.25">
      <c r="F35" s="9" t="s">
        <v>39</v>
      </c>
      <c r="G35" s="9">
        <f>SUM(G2:G34)</f>
        <v>1601895</v>
      </c>
      <c r="H35" s="7">
        <f t="shared" ref="H35:L35" si="5">SUM(H2:H34)</f>
        <v>17475104</v>
      </c>
      <c r="I35" s="12">
        <f t="shared" si="0"/>
        <v>10.909019629875866</v>
      </c>
      <c r="J35" s="13">
        <f t="shared" si="1"/>
        <v>20.6113481553081</v>
      </c>
      <c r="M35" s="9">
        <f>SUM(M2:M34)</f>
        <v>1601895</v>
      </c>
      <c r="N35" s="7">
        <f>SUM(N2:N34)</f>
        <v>17475104</v>
      </c>
      <c r="O35" s="12">
        <f t="shared" si="2"/>
        <v>10.909019629875866</v>
      </c>
      <c r="P35" s="13">
        <f t="shared" si="3"/>
        <v>20.6113481553081</v>
      </c>
    </row>
    <row r="36" spans="6:16" ht="39.75" customHeight="1" x14ac:dyDescent="0.25">
      <c r="F36" s="1"/>
      <c r="G36" s="1"/>
      <c r="H36" s="1"/>
      <c r="I36" s="1"/>
      <c r="J36" s="14">
        <f>AVERAGE(J2:J34)</f>
        <v>14.437095185054384</v>
      </c>
      <c r="K36" s="14"/>
      <c r="L36" s="14"/>
      <c r="P36" s="13">
        <f>AVERAGE(P2:P34)</f>
        <v>12.667928620734097</v>
      </c>
    </row>
    <row r="37" spans="6:16" ht="39.75" customHeight="1" x14ac:dyDescent="0.25"/>
    <row r="38" spans="6:16" ht="39.75" customHeight="1" x14ac:dyDescent="0.25"/>
    <row r="39" spans="6:16" ht="39.75" customHeight="1" x14ac:dyDescent="0.25"/>
    <row r="40" spans="6:16" ht="39.75" customHeight="1" x14ac:dyDescent="0.25"/>
    <row r="41" spans="6:16" ht="39.75" customHeight="1" x14ac:dyDescent="0.25"/>
    <row r="42" spans="6:16" ht="39.75" customHeight="1" x14ac:dyDescent="0.25"/>
  </sheetData>
  <mergeCells count="1">
    <mergeCell ref="D1:D1048576"/>
  </mergeCells>
  <pageMargins left="0.7" right="0.7" top="0.75" bottom="0.75" header="0.3" footer="0.3"/>
  <pageSetup paperSize="9" orientation="portrait" r:id="rId1"/>
  <ignoredErrors>
    <ignoredError sqref="I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</dc:creator>
  <cp:lastModifiedBy>Det</cp:lastModifiedBy>
  <dcterms:created xsi:type="dcterms:W3CDTF">2019-10-26T12:58:05Z</dcterms:created>
  <dcterms:modified xsi:type="dcterms:W3CDTF">2019-10-29T10:26:42Z</dcterms:modified>
</cp:coreProperties>
</file>