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drawings/drawing15.xml" ContentType="application/vnd.openxmlformats-officedocument.drawing+xml"/>
  <Override PartName="/xl/comments13.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comments16.xml" ContentType="application/vnd.openxmlformats-officedocument.spreadsheetml.comments+xml"/>
  <Override PartName="/xl/drawings/drawing20.xml" ContentType="application/vnd.openxmlformats-officedocument.drawing+xml"/>
  <Override PartName="/xl/comments17.xml" ContentType="application/vnd.openxmlformats-officedocument.spreadsheetml.comments+xml"/>
  <Override PartName="/xl/drawings/drawing21.xml" ContentType="application/vnd.openxmlformats-officedocument.drawing+xml"/>
  <Override PartName="/xl/comments18.xml" ContentType="application/vnd.openxmlformats-officedocument.spreadsheetml.comments+xml"/>
  <Override PartName="/xl/drawings/drawing22.xml" ContentType="application/vnd.openxmlformats-officedocument.drawing+xml"/>
  <Override PartName="/xl/comments19.xml" ContentType="application/vnd.openxmlformats-officedocument.spreadsheetml.comments+xml"/>
  <Override PartName="/xl/drawings/drawing23.xml" ContentType="application/vnd.openxmlformats-officedocument.drawing+xml"/>
  <Override PartName="/xl/drawings/drawing24.xml" ContentType="application/vnd.openxmlformats-officedocument.drawing+xml"/>
  <Override PartName="/xl/comments20.xml" ContentType="application/vnd.openxmlformats-officedocument.spreadsheetml.comments+xml"/>
  <Override PartName="/xl/drawings/drawing25.xml" ContentType="application/vnd.openxmlformats-officedocument.drawing+xml"/>
  <Override PartName="/xl/comments21.xml" ContentType="application/vnd.openxmlformats-officedocument.spreadsheetml.comments+xml"/>
  <Override PartName="/xl/drawings/drawing26.xml" ContentType="application/vnd.openxmlformats-officedocument.drawing+xml"/>
  <Override PartName="/xl/comments22.xml" ContentType="application/vnd.openxmlformats-officedocument.spreadsheetml.comments+xml"/>
  <Override PartName="/xl/drawings/drawing27.xml" ContentType="application/vnd.openxmlformats-officedocument.drawing+xml"/>
  <Override PartName="/xl/comments23.xml" ContentType="application/vnd.openxmlformats-officedocument.spreadsheetml.comments+xml"/>
  <Override PartName="/xl/drawings/drawing28.xml" ContentType="application/vnd.openxmlformats-officedocument.drawing+xml"/>
  <Override PartName="/xl/comments24.xml" ContentType="application/vnd.openxmlformats-officedocument.spreadsheetml.comments+xml"/>
  <Override PartName="/xl/drawings/drawing29.xml" ContentType="application/vnd.openxmlformats-officedocument.drawing+xml"/>
  <Override PartName="/xl/comments25.xml" ContentType="application/vnd.openxmlformats-officedocument.spreadsheetml.comments+xml"/>
  <Override PartName="/xl/drawings/drawing30.xml" ContentType="application/vnd.openxmlformats-officedocument.drawing+xml"/>
  <Override PartName="/xl/comments26.xml" ContentType="application/vnd.openxmlformats-officedocument.spreadsheetml.comments+xml"/>
  <Override PartName="/xl/drawings/drawing31.xml" ContentType="application/vnd.openxmlformats-officedocument.drawing+xml"/>
  <Override PartName="/xl/drawings/drawing32.xml" ContentType="application/vnd.openxmlformats-officedocument.drawing+xml"/>
  <Override PartName="/xl/comments27.xml" ContentType="application/vnd.openxmlformats-officedocument.spreadsheetml.comments+xml"/>
  <Override PartName="/xl/drawings/drawing33.xml" ContentType="application/vnd.openxmlformats-officedocument.drawing+xml"/>
  <Override PartName="/xl/comments28.xml" ContentType="application/vnd.openxmlformats-officedocument.spreadsheetml.comments+xml"/>
  <Override PartName="/xl/drawings/drawing34.xml" ContentType="application/vnd.openxmlformats-officedocument.drawing+xml"/>
  <Override PartName="/xl/comments29.xml" ContentType="application/vnd.openxmlformats-officedocument.spreadsheetml.comments+xml"/>
  <Override PartName="/xl/drawings/drawing35.xml" ContentType="application/vnd.openxmlformats-officedocument.drawing+xml"/>
  <Override PartName="/xl/comments30.xml" ContentType="application/vnd.openxmlformats-officedocument.spreadsheetml.comments+xml"/>
  <Override PartName="/xl/drawings/drawing36.xml" ContentType="application/vnd.openxmlformats-officedocument.drawing+xml"/>
  <Override PartName="/xl/comments31.xml" ContentType="application/vnd.openxmlformats-officedocument.spreadsheetml.comments+xml"/>
  <Override PartName="/xl/drawings/drawing37.xml" ContentType="application/vnd.openxmlformats-officedocument.drawing+xml"/>
  <Override PartName="/xl/comments32.xml" ContentType="application/vnd.openxmlformats-officedocument.spreadsheetml.comments+xml"/>
  <Override PartName="/xl/drawings/drawing38.xml" ContentType="application/vnd.openxmlformats-officedocument.drawing+xml"/>
  <Override PartName="/xl/comments3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Kenley Strik\Documents\School\Leerjaar 2017-2018\BPV\Excel Bestanden\"/>
    </mc:Choice>
  </mc:AlternateContent>
  <bookViews>
    <workbookView xWindow="0" yWindow="0" windowWidth="11490" windowHeight="4635" tabRatio="826" firstSheet="28" activeTab="32"/>
  </bookViews>
  <sheets>
    <sheet name="Menu" sheetId="59" state="hidden" r:id="rId1"/>
    <sheet name="KT 95310-9532" sheetId="54" state="hidden" r:id="rId2"/>
    <sheet name="Algemene Informatie" sheetId="1" r:id="rId3"/>
    <sheet name="BPV-tijd" sheetId="37" r:id="rId4"/>
    <sheet name="Werkproces" sheetId="45" r:id="rId5"/>
    <sheet name="week 01" sheetId="2" r:id="rId6"/>
    <sheet name="week 02" sheetId="63" r:id="rId7"/>
    <sheet name="week 03" sheetId="64" r:id="rId8"/>
    <sheet name="week 04" sheetId="65" r:id="rId9"/>
    <sheet name="4 Wk LW (1)" sheetId="14" r:id="rId10"/>
    <sheet name="4 Wk Bewijskaart (1)" sheetId="87" r:id="rId11"/>
    <sheet name="week 05" sheetId="66" r:id="rId12"/>
    <sheet name="Bewijskaart (OO)" sheetId="99" state="hidden" r:id="rId13"/>
    <sheet name="Bewijskaart (VO)" sheetId="101" state="hidden" r:id="rId14"/>
    <sheet name="week 06" sheetId="67" r:id="rId15"/>
    <sheet name="week 07" sheetId="68" r:id="rId16"/>
    <sheet name="week 08" sheetId="69" r:id="rId17"/>
    <sheet name="week 09" sheetId="70" r:id="rId18"/>
    <sheet name="4 Wk LW (2)" sheetId="60" r:id="rId19"/>
    <sheet name="4 Wk Bewijskaart (2)" sheetId="88" r:id="rId20"/>
    <sheet name="week 10" sheetId="71" r:id="rId21"/>
    <sheet name="week 11" sheetId="72" r:id="rId22"/>
    <sheet name="week 12" sheetId="73" r:id="rId23"/>
    <sheet name="week 13" sheetId="74" r:id="rId24"/>
    <sheet name="week 14" sheetId="75" r:id="rId25"/>
    <sheet name="4 Wk LW (3)" sheetId="61" r:id="rId26"/>
    <sheet name="4 Wk Bewijskaart (3)" sheetId="89" r:id="rId27"/>
    <sheet name="week 15" sheetId="76" r:id="rId28"/>
    <sheet name="week 16" sheetId="77" r:id="rId29"/>
    <sheet name="week 17" sheetId="78" r:id="rId30"/>
    <sheet name="week 18" sheetId="79" r:id="rId31"/>
    <sheet name="week 19" sheetId="80" r:id="rId32"/>
    <sheet name="week 20" sheetId="81" r:id="rId33"/>
    <sheet name="4 Wk LW (4)" sheetId="62" r:id="rId34"/>
    <sheet name="4 Wk Bewijskaart (4)" sheetId="90" r:id="rId35"/>
    <sheet name="week 21" sheetId="82" r:id="rId36"/>
    <sheet name="Bewijskaart (BO)" sheetId="100" state="hidden" r:id="rId37"/>
    <sheet name="4 Wk Bewijskaart (5)" sheetId="92" r:id="rId38"/>
    <sheet name="4 Wk Bewijskaart (6)" sheetId="96" r:id="rId39"/>
    <sheet name="4 Wk Bewijskaart (7)" sheetId="97" r:id="rId40"/>
    <sheet name="4 Wk Bewijskaart (8)" sheetId="98" r:id="rId41"/>
    <sheet name="Checklist" sheetId="44" r:id="rId42"/>
    <sheet name="Versiebeheer" sheetId="91" r:id="rId43"/>
  </sheets>
  <definedNames>
    <definedName name="_xlnm._FilterDatabase" localSheetId="2" hidden="1">'Algemene Informatie'!#REF!</definedName>
    <definedName name="_xlnm.Print_Area" localSheetId="9">'4 Wk LW (1)'!$A$1:$J$29</definedName>
    <definedName name="_xlnm.Print_Area" localSheetId="18">'4 Wk LW (2)'!$A$1:$J$29</definedName>
    <definedName name="_xlnm.Print_Area" localSheetId="25">'4 Wk LW (3)'!$A$1:$J$29</definedName>
    <definedName name="_xlnm.Print_Area" localSheetId="33">'4 Wk LW (4)'!$A$1:$J$29</definedName>
    <definedName name="_xlnm.Print_Area" localSheetId="3">'BPV-tijd'!$A$1:$V$54</definedName>
    <definedName name="_xlnm.Print_Area" localSheetId="5">'week 01'!$A$1:$M$49</definedName>
    <definedName name="_xlnm.Print_Area" localSheetId="6">'week 02'!$A$1:$M$49</definedName>
    <definedName name="_xlnm.Print_Area" localSheetId="7">'week 03'!$A$1:$M$49</definedName>
    <definedName name="_xlnm.Print_Area" localSheetId="8">'week 04'!$A$1:$M$49</definedName>
    <definedName name="_xlnm.Print_Area" localSheetId="11">'week 05'!$A$1:$M$49</definedName>
    <definedName name="_xlnm.Print_Area" localSheetId="14">'week 06'!$A$1:$M$49</definedName>
    <definedName name="_xlnm.Print_Area" localSheetId="15">'week 07'!$A$1:$M$49</definedName>
    <definedName name="_xlnm.Print_Area" localSheetId="16">'week 08'!$A$1:$M$49</definedName>
    <definedName name="_xlnm.Print_Area" localSheetId="17">'week 09'!$A$1:$M$49</definedName>
    <definedName name="_xlnm.Print_Area" localSheetId="20">'week 10'!$A$1:$M$49</definedName>
    <definedName name="_xlnm.Print_Area" localSheetId="21">'week 11'!$A$1:$M$49</definedName>
    <definedName name="_xlnm.Print_Area" localSheetId="22">'week 12'!$A$1:$M$49</definedName>
    <definedName name="_xlnm.Print_Area" localSheetId="23">'week 13'!$A$1:$M$49</definedName>
    <definedName name="_xlnm.Print_Area" localSheetId="24">'week 14'!$A$1:$M$49</definedName>
    <definedName name="_xlnm.Print_Area" localSheetId="27">'week 15'!$A$1:$M$49</definedName>
    <definedName name="_xlnm.Print_Area" localSheetId="28">'week 16'!$A$1:$M$49</definedName>
    <definedName name="_xlnm.Print_Area" localSheetId="29">'week 17'!$A$1:$M$49</definedName>
    <definedName name="_xlnm.Print_Area" localSheetId="30">'week 18'!$A$1:$M$49</definedName>
    <definedName name="_xlnm.Print_Area" localSheetId="31">'week 19'!$A$1:$M$49</definedName>
    <definedName name="_xlnm.Print_Area" localSheetId="32">'week 20'!$A$1:$M$49</definedName>
    <definedName name="_xlnm.Print_Area" localSheetId="35">'week 21'!$A$1:$M$49</definedName>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52511"/>
</workbook>
</file>

<file path=xl/calcChain.xml><?xml version="1.0" encoding="utf-8"?>
<calcChain xmlns="http://schemas.openxmlformats.org/spreadsheetml/2006/main">
  <c r="B8" i="44" l="1"/>
  <c r="B9" i="44" s="1"/>
  <c r="B10" i="44" s="1"/>
  <c r="B11" i="44" s="1"/>
  <c r="B12" i="44" s="1"/>
  <c r="B13" i="44" s="1"/>
  <c r="B14" i="44" s="1"/>
  <c r="B15" i="44" s="1"/>
  <c r="B16" i="44" s="1"/>
  <c r="B17" i="44" s="1"/>
  <c r="B18" i="44" s="1"/>
  <c r="B19" i="44" s="1"/>
  <c r="B20" i="44" s="1"/>
  <c r="B21" i="44" s="1"/>
  <c r="B22" i="44" s="1"/>
  <c r="B23" i="44" s="1"/>
  <c r="B24" i="44" s="1"/>
  <c r="B25" i="44" s="1"/>
  <c r="B26" i="44" s="1"/>
  <c r="B17" i="37" l="1"/>
  <c r="C17" i="37" s="1"/>
  <c r="I9" i="101"/>
  <c r="D9" i="101"/>
  <c r="D8" i="101"/>
  <c r="D7" i="101"/>
  <c r="D6" i="101"/>
  <c r="A1" i="101"/>
  <c r="I9" i="100"/>
  <c r="D9" i="100"/>
  <c r="D8" i="100"/>
  <c r="D7" i="100"/>
  <c r="D6" i="100"/>
  <c r="A1" i="100"/>
  <c r="I9" i="99"/>
  <c r="D9" i="99"/>
  <c r="D8" i="99"/>
  <c r="D7" i="99"/>
  <c r="D6" i="99"/>
  <c r="A1" i="99"/>
  <c r="I9" i="98"/>
  <c r="D9" i="98"/>
  <c r="D8" i="98"/>
  <c r="D7" i="98"/>
  <c r="D6" i="98"/>
  <c r="A1" i="98"/>
  <c r="I9" i="97"/>
  <c r="D9" i="97"/>
  <c r="D8" i="97"/>
  <c r="D7" i="97"/>
  <c r="D6" i="97"/>
  <c r="A1" i="97"/>
  <c r="I9" i="96"/>
  <c r="D9" i="96"/>
  <c r="D8" i="96"/>
  <c r="D7" i="96"/>
  <c r="D6" i="96"/>
  <c r="A1" i="96"/>
  <c r="I9" i="92"/>
  <c r="D9" i="92"/>
  <c r="D8" i="92"/>
  <c r="D7" i="92"/>
  <c r="D6" i="92"/>
  <c r="A1" i="92"/>
  <c r="I9" i="90"/>
  <c r="D9" i="90"/>
  <c r="D8" i="90"/>
  <c r="D7" i="90"/>
  <c r="D6" i="90"/>
  <c r="A1" i="90"/>
  <c r="I9" i="89"/>
  <c r="D9" i="89"/>
  <c r="D8" i="89"/>
  <c r="D7" i="89"/>
  <c r="D6" i="89"/>
  <c r="A1" i="89"/>
  <c r="I9" i="88"/>
  <c r="D9" i="88"/>
  <c r="D8" i="88"/>
  <c r="D7" i="88"/>
  <c r="D6" i="88"/>
  <c r="A1" i="88"/>
  <c r="A25" i="59"/>
  <c r="Z26" i="97" s="1"/>
  <c r="I9" i="87"/>
  <c r="D9" i="87"/>
  <c r="D8" i="87"/>
  <c r="D7" i="87"/>
  <c r="D6" i="87"/>
  <c r="A1" i="87"/>
  <c r="B1" i="1"/>
  <c r="A1" i="62"/>
  <c r="A1" i="61"/>
  <c r="A1" i="60"/>
  <c r="E3" i="37"/>
  <c r="A1" i="14"/>
  <c r="O3" i="37"/>
  <c r="K3" i="37"/>
  <c r="A3" i="37"/>
  <c r="D5" i="44"/>
  <c r="D3" i="44"/>
  <c r="J49" i="82"/>
  <c r="K48" i="82"/>
  <c r="K47" i="82"/>
  <c r="K46" i="82"/>
  <c r="K45" i="82"/>
  <c r="K44" i="82"/>
  <c r="K43" i="82"/>
  <c r="K42" i="82"/>
  <c r="K41" i="82"/>
  <c r="K40" i="82"/>
  <c r="K39" i="82"/>
  <c r="K38" i="82"/>
  <c r="K37" i="82"/>
  <c r="K36" i="82"/>
  <c r="K35" i="82"/>
  <c r="K34" i="82"/>
  <c r="K33" i="82"/>
  <c r="K32" i="82"/>
  <c r="K31" i="82"/>
  <c r="K30" i="82"/>
  <c r="K29" i="82"/>
  <c r="K28" i="82"/>
  <c r="K27" i="82"/>
  <c r="K26" i="82"/>
  <c r="K25" i="82"/>
  <c r="K24" i="82"/>
  <c r="K23" i="82"/>
  <c r="K22" i="82"/>
  <c r="K21" i="82"/>
  <c r="K20" i="82"/>
  <c r="K19" i="82"/>
  <c r="K18" i="82"/>
  <c r="K17" i="82"/>
  <c r="K16" i="82"/>
  <c r="K15" i="82"/>
  <c r="K14" i="82"/>
  <c r="K13" i="82"/>
  <c r="K12" i="82"/>
  <c r="K11" i="82"/>
  <c r="K10" i="82"/>
  <c r="K9" i="82"/>
  <c r="K5" i="82"/>
  <c r="D5" i="82"/>
  <c r="K4" i="82"/>
  <c r="D4" i="82"/>
  <c r="K3" i="82"/>
  <c r="D3" i="82"/>
  <c r="A1" i="82"/>
  <c r="J49" i="81"/>
  <c r="K48" i="81"/>
  <c r="K47" i="81"/>
  <c r="K46" i="81"/>
  <c r="K45" i="81"/>
  <c r="K44" i="81"/>
  <c r="K43" i="81"/>
  <c r="K42" i="81"/>
  <c r="K41" i="81"/>
  <c r="K40" i="81"/>
  <c r="K39" i="81"/>
  <c r="K38" i="81"/>
  <c r="K37" i="81"/>
  <c r="K36" i="81"/>
  <c r="K35" i="81"/>
  <c r="K34" i="81"/>
  <c r="K33" i="81"/>
  <c r="K32" i="81"/>
  <c r="K31" i="81"/>
  <c r="K30" i="81"/>
  <c r="K29" i="81"/>
  <c r="K28" i="81"/>
  <c r="K27" i="81"/>
  <c r="K26" i="81"/>
  <c r="K25" i="81"/>
  <c r="K24" i="81"/>
  <c r="K23" i="81"/>
  <c r="K22" i="81"/>
  <c r="K21" i="81"/>
  <c r="K20" i="81"/>
  <c r="K19" i="81"/>
  <c r="K18" i="81"/>
  <c r="K17" i="81"/>
  <c r="K16" i="81"/>
  <c r="K15" i="81"/>
  <c r="K14" i="81"/>
  <c r="K13" i="81"/>
  <c r="K12" i="81"/>
  <c r="K11" i="81"/>
  <c r="K10" i="81"/>
  <c r="K9" i="81"/>
  <c r="K5" i="81"/>
  <c r="D5" i="81"/>
  <c r="K4" i="81"/>
  <c r="D4" i="81"/>
  <c r="K3" i="81"/>
  <c r="D3" i="81"/>
  <c r="A1" i="81"/>
  <c r="J49" i="80"/>
  <c r="K48" i="80"/>
  <c r="K47" i="80"/>
  <c r="K46" i="80"/>
  <c r="K45" i="80"/>
  <c r="K44" i="80"/>
  <c r="K43" i="80"/>
  <c r="K42" i="80"/>
  <c r="K41" i="80"/>
  <c r="K40" i="80"/>
  <c r="K39" i="80"/>
  <c r="K38" i="80"/>
  <c r="K37" i="80"/>
  <c r="K36" i="80"/>
  <c r="K35" i="80"/>
  <c r="K34" i="80"/>
  <c r="K33" i="80"/>
  <c r="K32" i="80"/>
  <c r="K31" i="80"/>
  <c r="K30" i="80"/>
  <c r="K29" i="80"/>
  <c r="K28" i="80"/>
  <c r="K27" i="80"/>
  <c r="K26" i="80"/>
  <c r="K25" i="80"/>
  <c r="K24" i="80"/>
  <c r="K23" i="80"/>
  <c r="K22" i="80"/>
  <c r="K21" i="80"/>
  <c r="K20" i="80"/>
  <c r="K19" i="80"/>
  <c r="K18" i="80"/>
  <c r="K17" i="80"/>
  <c r="K16" i="80"/>
  <c r="K15" i="80"/>
  <c r="K14" i="80"/>
  <c r="K13" i="80"/>
  <c r="K12" i="80"/>
  <c r="K11" i="80"/>
  <c r="K10" i="80"/>
  <c r="K9" i="80"/>
  <c r="K5" i="80"/>
  <c r="D5" i="80"/>
  <c r="K4" i="80"/>
  <c r="D4" i="80"/>
  <c r="K3" i="80"/>
  <c r="D3" i="80"/>
  <c r="A1" i="80"/>
  <c r="J49" i="79"/>
  <c r="K48" i="79"/>
  <c r="K47" i="79"/>
  <c r="K46" i="79"/>
  <c r="K45" i="79"/>
  <c r="K44" i="79"/>
  <c r="K43" i="79"/>
  <c r="K42" i="79"/>
  <c r="K41" i="79"/>
  <c r="K40" i="79"/>
  <c r="K39" i="79"/>
  <c r="K38" i="79"/>
  <c r="K37" i="79"/>
  <c r="K36" i="79"/>
  <c r="K35" i="79"/>
  <c r="K34" i="79"/>
  <c r="K33" i="79"/>
  <c r="K32" i="79"/>
  <c r="K31" i="79"/>
  <c r="K30" i="79"/>
  <c r="K29" i="79"/>
  <c r="K28" i="79"/>
  <c r="K27" i="79"/>
  <c r="K26" i="79"/>
  <c r="K25" i="79"/>
  <c r="K24" i="79"/>
  <c r="K23" i="79"/>
  <c r="K22" i="79"/>
  <c r="K21" i="79"/>
  <c r="K20" i="79"/>
  <c r="K19" i="79"/>
  <c r="K18" i="79"/>
  <c r="K17" i="79"/>
  <c r="K16" i="79"/>
  <c r="K15" i="79"/>
  <c r="K14" i="79"/>
  <c r="K13" i="79"/>
  <c r="K12" i="79"/>
  <c r="K11" i="79"/>
  <c r="K10" i="79"/>
  <c r="K9" i="79"/>
  <c r="K5" i="79"/>
  <c r="D5" i="79"/>
  <c r="K4" i="79"/>
  <c r="D4" i="79"/>
  <c r="K3" i="79"/>
  <c r="D3" i="79"/>
  <c r="A1" i="79"/>
  <c r="J49" i="78"/>
  <c r="K48" i="78"/>
  <c r="K47" i="78"/>
  <c r="K46" i="78"/>
  <c r="K45" i="78"/>
  <c r="K44" i="78"/>
  <c r="K43" i="78"/>
  <c r="K42" i="78"/>
  <c r="K41" i="78"/>
  <c r="K40" i="78"/>
  <c r="K39" i="78"/>
  <c r="K38" i="78"/>
  <c r="K37" i="78"/>
  <c r="K36" i="78"/>
  <c r="K35" i="78"/>
  <c r="K34" i="78"/>
  <c r="K33" i="78"/>
  <c r="K32" i="78"/>
  <c r="K31" i="78"/>
  <c r="K30" i="78"/>
  <c r="K29" i="78"/>
  <c r="K28" i="78"/>
  <c r="K27" i="78"/>
  <c r="K26" i="78"/>
  <c r="K25" i="78"/>
  <c r="K24" i="78"/>
  <c r="K23" i="78"/>
  <c r="K22" i="78"/>
  <c r="K21" i="78"/>
  <c r="K20" i="78"/>
  <c r="K19" i="78"/>
  <c r="K18" i="78"/>
  <c r="K17" i="78"/>
  <c r="K16" i="78"/>
  <c r="K15" i="78"/>
  <c r="K14" i="78"/>
  <c r="K13" i="78"/>
  <c r="K12" i="78"/>
  <c r="K11" i="78"/>
  <c r="K10" i="78"/>
  <c r="K9" i="78"/>
  <c r="K5" i="78"/>
  <c r="D5" i="78"/>
  <c r="K4" i="78"/>
  <c r="D4" i="78"/>
  <c r="K3" i="78"/>
  <c r="D3" i="78"/>
  <c r="A1" i="78"/>
  <c r="J49" i="77"/>
  <c r="K48" i="77"/>
  <c r="K47" i="77"/>
  <c r="K46" i="77"/>
  <c r="K45" i="77"/>
  <c r="K44" i="77"/>
  <c r="K43" i="77"/>
  <c r="K42" i="77"/>
  <c r="K41" i="77"/>
  <c r="K40" i="77"/>
  <c r="K39" i="77"/>
  <c r="K38" i="77"/>
  <c r="K37" i="77"/>
  <c r="K36" i="77"/>
  <c r="K35" i="77"/>
  <c r="K34" i="77"/>
  <c r="K33" i="77"/>
  <c r="K32" i="77"/>
  <c r="K31" i="77"/>
  <c r="K30" i="77"/>
  <c r="K29" i="77"/>
  <c r="K28" i="77"/>
  <c r="K27" i="77"/>
  <c r="K26" i="77"/>
  <c r="K25" i="77"/>
  <c r="K24" i="77"/>
  <c r="K23" i="77"/>
  <c r="K22" i="77"/>
  <c r="K21" i="77"/>
  <c r="K20" i="77"/>
  <c r="K19" i="77"/>
  <c r="K18" i="77"/>
  <c r="K17" i="77"/>
  <c r="K16" i="77"/>
  <c r="K15" i="77"/>
  <c r="K14" i="77"/>
  <c r="K13" i="77"/>
  <c r="K12" i="77"/>
  <c r="K11" i="77"/>
  <c r="K10" i="77"/>
  <c r="K9" i="77"/>
  <c r="K5" i="77"/>
  <c r="D5" i="77"/>
  <c r="K4" i="77"/>
  <c r="D4" i="77"/>
  <c r="K3" i="77"/>
  <c r="D3" i="77"/>
  <c r="A1" i="77"/>
  <c r="J49" i="76"/>
  <c r="K48" i="76"/>
  <c r="K47" i="76"/>
  <c r="K46" i="76"/>
  <c r="K45" i="76"/>
  <c r="K44" i="76"/>
  <c r="K43" i="76"/>
  <c r="K42" i="76"/>
  <c r="K41" i="76"/>
  <c r="K40" i="76"/>
  <c r="K39" i="76"/>
  <c r="K38" i="76"/>
  <c r="K37" i="76"/>
  <c r="K36" i="76"/>
  <c r="K35" i="76"/>
  <c r="K34" i="76"/>
  <c r="K33" i="76"/>
  <c r="K32" i="76"/>
  <c r="K31" i="76"/>
  <c r="K30" i="76"/>
  <c r="K29" i="76"/>
  <c r="K28" i="76"/>
  <c r="K27" i="76"/>
  <c r="K26" i="76"/>
  <c r="K25" i="76"/>
  <c r="K24" i="76"/>
  <c r="K23" i="76"/>
  <c r="K22" i="76"/>
  <c r="K21" i="76"/>
  <c r="K20" i="76"/>
  <c r="K19" i="76"/>
  <c r="K18" i="76"/>
  <c r="K17" i="76"/>
  <c r="K16" i="76"/>
  <c r="K15" i="76"/>
  <c r="K14" i="76"/>
  <c r="K13" i="76"/>
  <c r="K12" i="76"/>
  <c r="K11" i="76"/>
  <c r="K10" i="76"/>
  <c r="K9" i="76"/>
  <c r="K5" i="76"/>
  <c r="D5" i="76"/>
  <c r="K4" i="76"/>
  <c r="D4" i="76"/>
  <c r="K3" i="76"/>
  <c r="D3" i="76"/>
  <c r="A1" i="76"/>
  <c r="J49" i="75"/>
  <c r="K48" i="75"/>
  <c r="K47" i="75"/>
  <c r="K46" i="75"/>
  <c r="K45" i="75"/>
  <c r="K44" i="75"/>
  <c r="K43" i="75"/>
  <c r="K42" i="75"/>
  <c r="K41" i="75"/>
  <c r="K40" i="75"/>
  <c r="K39" i="75"/>
  <c r="K38" i="75"/>
  <c r="K37" i="75"/>
  <c r="K36" i="75"/>
  <c r="K35" i="75"/>
  <c r="K34" i="75"/>
  <c r="K33" i="75"/>
  <c r="K32" i="75"/>
  <c r="K31" i="75"/>
  <c r="K30" i="75"/>
  <c r="K29" i="75"/>
  <c r="K28" i="75"/>
  <c r="K27" i="75"/>
  <c r="K26" i="75"/>
  <c r="K25" i="75"/>
  <c r="K24" i="75"/>
  <c r="K23" i="75"/>
  <c r="K22" i="75"/>
  <c r="K21" i="75"/>
  <c r="K20" i="75"/>
  <c r="K19" i="75"/>
  <c r="K18" i="75"/>
  <c r="K17" i="75"/>
  <c r="K16" i="75"/>
  <c r="K15" i="75"/>
  <c r="K14" i="75"/>
  <c r="K13" i="75"/>
  <c r="K12" i="75"/>
  <c r="K11" i="75"/>
  <c r="K10" i="75"/>
  <c r="K9" i="75"/>
  <c r="K5" i="75"/>
  <c r="D5" i="75"/>
  <c r="K4" i="75"/>
  <c r="D4" i="75"/>
  <c r="K3" i="75"/>
  <c r="D3" i="75"/>
  <c r="A1" i="75"/>
  <c r="J49" i="74"/>
  <c r="K48" i="74"/>
  <c r="K47" i="74"/>
  <c r="K46" i="74"/>
  <c r="K45" i="74"/>
  <c r="K44" i="74"/>
  <c r="K43" i="74"/>
  <c r="K42" i="74"/>
  <c r="K41" i="74"/>
  <c r="K40" i="74"/>
  <c r="K39" i="74"/>
  <c r="K38" i="74"/>
  <c r="K37" i="74"/>
  <c r="K36" i="74"/>
  <c r="K35" i="74"/>
  <c r="K34" i="74"/>
  <c r="K33" i="74"/>
  <c r="K32" i="74"/>
  <c r="K31" i="74"/>
  <c r="K30" i="74"/>
  <c r="K29" i="74"/>
  <c r="K28" i="74"/>
  <c r="K27" i="74"/>
  <c r="K26" i="74"/>
  <c r="K25" i="74"/>
  <c r="K24" i="74"/>
  <c r="K23" i="74"/>
  <c r="K22" i="74"/>
  <c r="K21" i="74"/>
  <c r="K20" i="74"/>
  <c r="K19" i="74"/>
  <c r="K18" i="74"/>
  <c r="K17" i="74"/>
  <c r="K16" i="74"/>
  <c r="K15" i="74"/>
  <c r="K14" i="74"/>
  <c r="K13" i="74"/>
  <c r="K12" i="74"/>
  <c r="K11" i="74"/>
  <c r="K10" i="74"/>
  <c r="K9" i="74"/>
  <c r="K5" i="74"/>
  <c r="D5" i="74"/>
  <c r="K4" i="74"/>
  <c r="D4" i="74"/>
  <c r="K3" i="74"/>
  <c r="D3" i="74"/>
  <c r="A1" i="74"/>
  <c r="J49" i="73"/>
  <c r="K48"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5" i="73"/>
  <c r="D5" i="73"/>
  <c r="K4" i="73"/>
  <c r="D4" i="73"/>
  <c r="K3" i="73"/>
  <c r="D3" i="73"/>
  <c r="A1" i="73"/>
  <c r="J49" i="72"/>
  <c r="K48" i="72"/>
  <c r="K47" i="72"/>
  <c r="K46" i="72"/>
  <c r="K45" i="72"/>
  <c r="K44" i="72"/>
  <c r="K43" i="72"/>
  <c r="K42" i="72"/>
  <c r="K41" i="72"/>
  <c r="K40" i="72"/>
  <c r="K39" i="72"/>
  <c r="K38" i="72"/>
  <c r="K37" i="72"/>
  <c r="K36" i="72"/>
  <c r="K35" i="72"/>
  <c r="K34" i="72"/>
  <c r="K33" i="72"/>
  <c r="K32" i="72"/>
  <c r="K31" i="72"/>
  <c r="K30" i="72"/>
  <c r="K29" i="72"/>
  <c r="K28" i="72"/>
  <c r="K27" i="72"/>
  <c r="K26" i="72"/>
  <c r="K25" i="72"/>
  <c r="K24" i="72"/>
  <c r="K23" i="72"/>
  <c r="K22" i="72"/>
  <c r="K21" i="72"/>
  <c r="K20" i="72"/>
  <c r="K19" i="72"/>
  <c r="K18" i="72"/>
  <c r="K17" i="72"/>
  <c r="K16" i="72"/>
  <c r="K15" i="72"/>
  <c r="K14" i="72"/>
  <c r="K13" i="72"/>
  <c r="K12" i="72"/>
  <c r="K11" i="72"/>
  <c r="K10" i="72"/>
  <c r="K9" i="72"/>
  <c r="K5" i="72"/>
  <c r="D5" i="72"/>
  <c r="K4" i="72"/>
  <c r="D4" i="72"/>
  <c r="K3" i="72"/>
  <c r="D3" i="72"/>
  <c r="A1" i="72"/>
  <c r="J49" i="71"/>
  <c r="K48" i="71"/>
  <c r="K47" i="71"/>
  <c r="K46" i="71"/>
  <c r="K45" i="71"/>
  <c r="K44" i="71"/>
  <c r="K43" i="71"/>
  <c r="K42" i="71"/>
  <c r="K41" i="71"/>
  <c r="K40" i="71"/>
  <c r="K39" i="71"/>
  <c r="K38" i="71"/>
  <c r="K37" i="71"/>
  <c r="K36" i="71"/>
  <c r="K35" i="71"/>
  <c r="K34" i="71"/>
  <c r="K33" i="71"/>
  <c r="K32" i="71"/>
  <c r="K31" i="71"/>
  <c r="K30" i="71"/>
  <c r="K29" i="71"/>
  <c r="K28" i="71"/>
  <c r="K27" i="71"/>
  <c r="K26" i="71"/>
  <c r="K25" i="71"/>
  <c r="K24" i="71"/>
  <c r="K23" i="71"/>
  <c r="K22" i="71"/>
  <c r="K21" i="71"/>
  <c r="K20" i="71"/>
  <c r="K19" i="71"/>
  <c r="K18" i="71"/>
  <c r="K17" i="71"/>
  <c r="K16" i="71"/>
  <c r="K15" i="71"/>
  <c r="K14" i="71"/>
  <c r="K13" i="71"/>
  <c r="K12" i="71"/>
  <c r="K11" i="71"/>
  <c r="K10" i="71"/>
  <c r="K9" i="71"/>
  <c r="K5" i="71"/>
  <c r="D5" i="71"/>
  <c r="K4" i="71"/>
  <c r="D4" i="71"/>
  <c r="K3" i="71"/>
  <c r="D3" i="71"/>
  <c r="A1" i="71"/>
  <c r="J49" i="70"/>
  <c r="K48" i="70"/>
  <c r="K47" i="70"/>
  <c r="K46" i="70"/>
  <c r="K45" i="70"/>
  <c r="K44" i="70"/>
  <c r="K43" i="70"/>
  <c r="K42" i="70"/>
  <c r="K41" i="70"/>
  <c r="K40" i="70"/>
  <c r="K39" i="70"/>
  <c r="K38" i="70"/>
  <c r="K37" i="70"/>
  <c r="K36" i="70"/>
  <c r="K35" i="70"/>
  <c r="K34" i="70"/>
  <c r="K33" i="70"/>
  <c r="K32" i="70"/>
  <c r="K31" i="70"/>
  <c r="K30" i="70"/>
  <c r="K29" i="70"/>
  <c r="K28" i="70"/>
  <c r="K27" i="70"/>
  <c r="K26" i="70"/>
  <c r="K25" i="70"/>
  <c r="K24" i="70"/>
  <c r="K23" i="70"/>
  <c r="K22" i="70"/>
  <c r="K21" i="70"/>
  <c r="K20" i="70"/>
  <c r="K19" i="70"/>
  <c r="K18" i="70"/>
  <c r="K17" i="70"/>
  <c r="K16" i="70"/>
  <c r="K15" i="70"/>
  <c r="K14" i="70"/>
  <c r="K13" i="70"/>
  <c r="K12" i="70"/>
  <c r="K11" i="70"/>
  <c r="K10" i="70"/>
  <c r="K9" i="70"/>
  <c r="K5" i="70"/>
  <c r="D5" i="70"/>
  <c r="K4" i="70"/>
  <c r="D4" i="70"/>
  <c r="K3" i="70"/>
  <c r="D3" i="70"/>
  <c r="A1" i="70"/>
  <c r="J49" i="69"/>
  <c r="K48" i="69"/>
  <c r="K47" i="69"/>
  <c r="K46" i="69"/>
  <c r="K45" i="69"/>
  <c r="K44" i="69"/>
  <c r="K43" i="69"/>
  <c r="K42" i="69"/>
  <c r="K41" i="69"/>
  <c r="K40" i="69"/>
  <c r="K39" i="69"/>
  <c r="K38" i="69"/>
  <c r="K37" i="69"/>
  <c r="K36" i="69"/>
  <c r="K35" i="69"/>
  <c r="K34" i="69"/>
  <c r="K33" i="69"/>
  <c r="K32" i="69"/>
  <c r="K31" i="69"/>
  <c r="K30" i="69"/>
  <c r="K29" i="69"/>
  <c r="K28" i="69"/>
  <c r="K27" i="69"/>
  <c r="K26" i="69"/>
  <c r="K25" i="69"/>
  <c r="K24" i="69"/>
  <c r="K23" i="69"/>
  <c r="K22" i="69"/>
  <c r="K21" i="69"/>
  <c r="K20" i="69"/>
  <c r="K19" i="69"/>
  <c r="K18" i="69"/>
  <c r="K17" i="69"/>
  <c r="K16" i="69"/>
  <c r="K15" i="69"/>
  <c r="K14" i="69"/>
  <c r="K13" i="69"/>
  <c r="K12" i="69"/>
  <c r="K11" i="69"/>
  <c r="K10" i="69"/>
  <c r="K9" i="69"/>
  <c r="K5" i="69"/>
  <c r="D5" i="69"/>
  <c r="K4" i="69"/>
  <c r="D4" i="69"/>
  <c r="K3" i="69"/>
  <c r="D3" i="69"/>
  <c r="A1" i="69"/>
  <c r="J49" i="68"/>
  <c r="K48" i="68"/>
  <c r="K47" i="68"/>
  <c r="K46" i="68"/>
  <c r="K45" i="68"/>
  <c r="K44" i="68"/>
  <c r="K43" i="68"/>
  <c r="K42" i="68"/>
  <c r="K41" i="68"/>
  <c r="K40" i="68"/>
  <c r="K39" i="68"/>
  <c r="K38" i="68"/>
  <c r="K37" i="68"/>
  <c r="K36" i="68"/>
  <c r="K35" i="68"/>
  <c r="K34" i="68"/>
  <c r="K33" i="68"/>
  <c r="K32" i="68"/>
  <c r="K31" i="68"/>
  <c r="K30" i="68"/>
  <c r="K29" i="68"/>
  <c r="K28" i="68"/>
  <c r="K27" i="68"/>
  <c r="K26" i="68"/>
  <c r="K25" i="68"/>
  <c r="K24" i="68"/>
  <c r="K23" i="68"/>
  <c r="K22" i="68"/>
  <c r="K21" i="68"/>
  <c r="K20" i="68"/>
  <c r="K19" i="68"/>
  <c r="K18" i="68"/>
  <c r="K17" i="68"/>
  <c r="K16" i="68"/>
  <c r="K15" i="68"/>
  <c r="K14" i="68"/>
  <c r="K13" i="68"/>
  <c r="K12" i="68"/>
  <c r="K11" i="68"/>
  <c r="K10" i="68"/>
  <c r="K9" i="68"/>
  <c r="K5" i="68"/>
  <c r="D5" i="68"/>
  <c r="K4" i="68"/>
  <c r="D4" i="68"/>
  <c r="K3" i="68"/>
  <c r="D3" i="68"/>
  <c r="A1" i="68"/>
  <c r="J49" i="67"/>
  <c r="K48" i="67"/>
  <c r="K47" i="67"/>
  <c r="K46" i="67"/>
  <c r="K45" i="67"/>
  <c r="K44" i="67"/>
  <c r="K43" i="67"/>
  <c r="K42" i="67"/>
  <c r="K41" i="67"/>
  <c r="K40" i="67"/>
  <c r="K39" i="67"/>
  <c r="K38" i="67"/>
  <c r="K37" i="67"/>
  <c r="K36" i="67"/>
  <c r="K35" i="67"/>
  <c r="K34" i="67"/>
  <c r="K33" i="67"/>
  <c r="K32" i="67"/>
  <c r="K31" i="67"/>
  <c r="K30" i="67"/>
  <c r="K29" i="67"/>
  <c r="K28" i="67"/>
  <c r="K27" i="67"/>
  <c r="K26" i="67"/>
  <c r="K25" i="67"/>
  <c r="K24" i="67"/>
  <c r="K23" i="67"/>
  <c r="K22" i="67"/>
  <c r="K21" i="67"/>
  <c r="K20" i="67"/>
  <c r="K19" i="67"/>
  <c r="K18" i="67"/>
  <c r="K17" i="67"/>
  <c r="K16" i="67"/>
  <c r="K15" i="67"/>
  <c r="K14" i="67"/>
  <c r="K13" i="67"/>
  <c r="K12" i="67"/>
  <c r="K11" i="67"/>
  <c r="K10" i="67"/>
  <c r="K9" i="67"/>
  <c r="K5" i="67"/>
  <c r="D5" i="67"/>
  <c r="K4" i="67"/>
  <c r="D4" i="67"/>
  <c r="K3" i="67"/>
  <c r="D3" i="67"/>
  <c r="A1" i="67"/>
  <c r="J49" i="66"/>
  <c r="K48" i="66"/>
  <c r="K47" i="66"/>
  <c r="K46" i="66"/>
  <c r="K45" i="66"/>
  <c r="K44" i="66"/>
  <c r="K43" i="66"/>
  <c r="K42" i="66"/>
  <c r="K41" i="66"/>
  <c r="K40" i="66"/>
  <c r="K39" i="66"/>
  <c r="K38" i="66"/>
  <c r="K37" i="66"/>
  <c r="K36" i="66"/>
  <c r="K35" i="66"/>
  <c r="K34" i="66"/>
  <c r="K33" i="66"/>
  <c r="K32" i="66"/>
  <c r="K31" i="66"/>
  <c r="K30" i="66"/>
  <c r="K29" i="66"/>
  <c r="K28" i="66"/>
  <c r="K27" i="66"/>
  <c r="K26" i="66"/>
  <c r="K25" i="66"/>
  <c r="K24" i="66"/>
  <c r="K23" i="66"/>
  <c r="K22" i="66"/>
  <c r="K21" i="66"/>
  <c r="K20" i="66"/>
  <c r="K19" i="66"/>
  <c r="K18" i="66"/>
  <c r="K17" i="66"/>
  <c r="K16" i="66"/>
  <c r="K15" i="66"/>
  <c r="K14" i="66"/>
  <c r="K13" i="66"/>
  <c r="K12" i="66"/>
  <c r="K11" i="66"/>
  <c r="K10" i="66"/>
  <c r="K9" i="66"/>
  <c r="K5" i="66"/>
  <c r="D5" i="66"/>
  <c r="K4" i="66"/>
  <c r="D4" i="66"/>
  <c r="K3" i="66"/>
  <c r="D3" i="66"/>
  <c r="A1" i="66"/>
  <c r="J49" i="65"/>
  <c r="K48" i="65"/>
  <c r="K47" i="65"/>
  <c r="K46" i="65"/>
  <c r="K45" i="65"/>
  <c r="K44" i="65"/>
  <c r="K43" i="65"/>
  <c r="K42" i="65"/>
  <c r="K41" i="65"/>
  <c r="K40" i="65"/>
  <c r="K39" i="65"/>
  <c r="K38" i="65"/>
  <c r="K37" i="65"/>
  <c r="K36" i="65"/>
  <c r="K35" i="65"/>
  <c r="K34" i="65"/>
  <c r="K33" i="65"/>
  <c r="K32" i="65"/>
  <c r="K31" i="65"/>
  <c r="K30" i="65"/>
  <c r="K29" i="65"/>
  <c r="K28" i="65"/>
  <c r="K27" i="65"/>
  <c r="K26" i="65"/>
  <c r="K25" i="65"/>
  <c r="K24" i="65"/>
  <c r="K23" i="65"/>
  <c r="K22" i="65"/>
  <c r="K21" i="65"/>
  <c r="K20" i="65"/>
  <c r="K19" i="65"/>
  <c r="K18" i="65"/>
  <c r="K17" i="65"/>
  <c r="K16" i="65"/>
  <c r="K15" i="65"/>
  <c r="K14" i="65"/>
  <c r="K13" i="65"/>
  <c r="K12" i="65"/>
  <c r="K11" i="65"/>
  <c r="K10" i="65"/>
  <c r="K9" i="65"/>
  <c r="K5" i="65"/>
  <c r="D5" i="65"/>
  <c r="K4" i="65"/>
  <c r="D4" i="65"/>
  <c r="K3" i="65"/>
  <c r="D3" i="65"/>
  <c r="A1" i="65"/>
  <c r="J49" i="64"/>
  <c r="K48" i="64"/>
  <c r="K47" i="64"/>
  <c r="K46" i="64"/>
  <c r="K45" i="64"/>
  <c r="K44" i="64"/>
  <c r="K43" i="64"/>
  <c r="K42" i="64"/>
  <c r="K41" i="64"/>
  <c r="K40" i="64"/>
  <c r="K39" i="64"/>
  <c r="K38" i="64"/>
  <c r="K37" i="64"/>
  <c r="K36" i="64"/>
  <c r="K35" i="64"/>
  <c r="K34" i="64"/>
  <c r="K33" i="64"/>
  <c r="K32" i="64"/>
  <c r="K31" i="64"/>
  <c r="K30" i="64"/>
  <c r="K29" i="64"/>
  <c r="K28" i="64"/>
  <c r="K27" i="64"/>
  <c r="K26" i="64"/>
  <c r="K25" i="64"/>
  <c r="K24" i="64"/>
  <c r="K23" i="64"/>
  <c r="K22" i="64"/>
  <c r="K21" i="64"/>
  <c r="K20" i="64"/>
  <c r="K19" i="64"/>
  <c r="K18" i="64"/>
  <c r="K17" i="64"/>
  <c r="K16" i="64"/>
  <c r="K15" i="64"/>
  <c r="K14" i="64"/>
  <c r="K13" i="64"/>
  <c r="K12" i="64"/>
  <c r="K11" i="64"/>
  <c r="K10" i="64"/>
  <c r="K9" i="64"/>
  <c r="K5" i="64"/>
  <c r="D5" i="64"/>
  <c r="K4" i="64"/>
  <c r="D4" i="64"/>
  <c r="K3" i="64"/>
  <c r="D3" i="64"/>
  <c r="A1" i="64"/>
  <c r="J49" i="63"/>
  <c r="K48" i="63"/>
  <c r="K47" i="63"/>
  <c r="K46" i="63"/>
  <c r="K45" i="63"/>
  <c r="K44" i="63"/>
  <c r="K43" i="63"/>
  <c r="K42" i="63"/>
  <c r="K41" i="63"/>
  <c r="K40" i="63"/>
  <c r="K39" i="63"/>
  <c r="K38" i="63"/>
  <c r="K37" i="63"/>
  <c r="K36" i="63"/>
  <c r="K35" i="63"/>
  <c r="K34" i="63"/>
  <c r="K33" i="63"/>
  <c r="K32" i="63"/>
  <c r="K31" i="63"/>
  <c r="K30" i="63"/>
  <c r="K29" i="63"/>
  <c r="K28" i="63"/>
  <c r="K27" i="63"/>
  <c r="K26" i="63"/>
  <c r="K25" i="63"/>
  <c r="K24" i="63"/>
  <c r="K23" i="63"/>
  <c r="K22" i="63"/>
  <c r="K21" i="63"/>
  <c r="K20" i="63"/>
  <c r="K19" i="63"/>
  <c r="K18" i="63"/>
  <c r="K17" i="63"/>
  <c r="K16" i="63"/>
  <c r="K15" i="63"/>
  <c r="K14" i="63"/>
  <c r="K13" i="63"/>
  <c r="K12" i="63"/>
  <c r="K11" i="63"/>
  <c r="K10" i="63"/>
  <c r="K9" i="63"/>
  <c r="K5" i="63"/>
  <c r="D5" i="63"/>
  <c r="K4" i="63"/>
  <c r="D4" i="63"/>
  <c r="K3" i="63"/>
  <c r="D3" i="63"/>
  <c r="A1" i="63"/>
  <c r="K3" i="2"/>
  <c r="D4" i="2"/>
  <c r="C4" i="61"/>
  <c r="C4" i="60"/>
  <c r="C4" i="14"/>
  <c r="C4" i="62"/>
  <c r="I6" i="62"/>
  <c r="C6" i="62"/>
  <c r="C5" i="62"/>
  <c r="C3" i="62"/>
  <c r="I6" i="61"/>
  <c r="C6" i="61"/>
  <c r="C5" i="61"/>
  <c r="C3" i="61"/>
  <c r="I6" i="60"/>
  <c r="C6" i="60"/>
  <c r="C5" i="60"/>
  <c r="C3" i="60"/>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C2" i="45"/>
  <c r="A1" i="45"/>
  <c r="C3" i="14"/>
  <c r="D3" i="2"/>
  <c r="K1" i="37"/>
  <c r="C6" i="14"/>
  <c r="C5" i="14"/>
  <c r="K4" i="2"/>
  <c r="K5" i="2"/>
  <c r="D5" i="2"/>
  <c r="J49" i="2"/>
  <c r="A1" i="2"/>
  <c r="R14" i="37"/>
  <c r="B5" i="37"/>
  <c r="B7" i="37" s="1"/>
  <c r="I6" i="14"/>
  <c r="Z25" i="100"/>
  <c r="AA25" i="89"/>
  <c r="AA20" i="89"/>
  <c r="AA27" i="87"/>
  <c r="Z24" i="96"/>
  <c r="AA20" i="97"/>
  <c r="AA26" i="101"/>
  <c r="AA21" i="101"/>
  <c r="Z21" i="99"/>
  <c r="AA21" i="92"/>
  <c r="Z18" i="87"/>
  <c r="AA22" i="89"/>
  <c r="Z27" i="90"/>
  <c r="AA24" i="90"/>
  <c r="Z26" i="92"/>
  <c r="Z21" i="90"/>
  <c r="Z21" i="87"/>
  <c r="A9" i="2"/>
  <c r="A7" i="2" s="1"/>
  <c r="B16" i="37"/>
  <c r="AA27" i="92"/>
  <c r="Z27" i="96"/>
  <c r="Z20" i="96"/>
  <c r="Z23" i="101"/>
  <c r="AA24" i="101"/>
  <c r="Z24" i="98"/>
  <c r="AA25" i="88"/>
  <c r="Z24" i="89"/>
  <c r="AA23" i="89"/>
  <c r="Z26" i="88"/>
  <c r="AA19" i="92"/>
  <c r="AA21" i="90"/>
  <c r="Z27" i="98"/>
  <c r="Z18" i="97"/>
  <c r="Z27" i="100"/>
  <c r="Z19" i="88"/>
  <c r="AA25" i="92"/>
  <c r="AA25" i="87"/>
  <c r="AA21" i="97"/>
  <c r="Z19" i="90"/>
  <c r="AA20" i="100"/>
  <c r="AA24" i="96"/>
  <c r="Z24" i="90"/>
  <c r="Z25" i="96"/>
  <c r="Z19" i="87"/>
  <c r="Z25" i="87"/>
  <c r="Z23" i="96"/>
  <c r="AA27" i="100"/>
  <c r="Z20" i="97"/>
  <c r="Z26" i="90"/>
  <c r="Z20" i="98"/>
  <c r="AA20" i="96"/>
  <c r="AA22" i="87"/>
  <c r="Z25" i="99"/>
  <c r="AA22" i="96"/>
  <c r="Z26" i="96"/>
  <c r="AA21" i="100"/>
  <c r="AA18" i="97"/>
  <c r="Z23" i="92"/>
  <c r="Z21" i="101"/>
  <c r="Z20" i="100"/>
  <c r="AA24" i="97"/>
  <c r="AA24" i="88"/>
  <c r="Z18" i="90"/>
  <c r="AA23" i="101"/>
  <c r="AA25" i="97"/>
  <c r="AA23" i="92"/>
  <c r="Z25" i="88"/>
  <c r="AA18" i="98"/>
  <c r="AA22" i="101"/>
  <c r="AA27" i="88"/>
  <c r="Z22" i="87"/>
  <c r="Z25" i="92"/>
  <c r="Z25" i="97"/>
  <c r="Z27" i="88"/>
  <c r="AA27" i="97"/>
  <c r="AA26" i="90"/>
  <c r="Z18" i="98"/>
  <c r="Z24" i="100"/>
  <c r="AA18" i="89"/>
  <c r="AA19" i="101"/>
  <c r="A26" i="59"/>
  <c r="A48" i="45" s="1"/>
  <c r="Z24" i="88"/>
  <c r="Z18" i="99"/>
  <c r="AA23" i="90"/>
  <c r="Z23" i="87"/>
  <c r="Z21" i="96"/>
  <c r="AA18" i="87"/>
  <c r="AA19" i="90"/>
  <c r="AA23" i="96"/>
  <c r="Z24" i="92"/>
  <c r="AA26" i="92"/>
  <c r="Z24" i="97"/>
  <c r="AA23" i="97"/>
  <c r="AA18" i="90"/>
  <c r="AA27" i="96"/>
  <c r="AA25" i="98"/>
  <c r="Z23" i="88"/>
  <c r="Z23" i="100"/>
  <c r="AA24" i="100"/>
  <c r="Z18" i="89"/>
  <c r="AA25" i="99"/>
  <c r="AA18" i="88"/>
  <c r="Z24" i="101"/>
  <c r="Z23" i="98"/>
  <c r="AA18" i="100"/>
  <c r="AA24" i="89"/>
  <c r="AA21" i="96"/>
  <c r="AA22" i="98"/>
  <c r="AA18" i="99"/>
  <c r="Z19" i="89"/>
  <c r="Z18" i="92"/>
  <c r="Z22" i="97"/>
  <c r="Z21" i="97"/>
  <c r="AA27" i="90"/>
  <c r="Z20" i="89"/>
  <c r="AA19" i="99"/>
  <c r="Z19" i="97"/>
  <c r="Z26" i="89"/>
  <c r="Z27" i="97"/>
  <c r="AA20" i="92"/>
  <c r="AA25" i="90"/>
  <c r="Z19" i="98"/>
  <c r="Z22" i="89"/>
  <c r="Z27" i="99"/>
  <c r="AA22" i="97"/>
  <c r="AA24" i="99"/>
  <c r="AA19" i="88"/>
  <c r="AA20" i="101"/>
  <c r="AA26" i="100"/>
  <c r="AA22" i="100"/>
  <c r="AA19" i="96"/>
  <c r="AA27" i="98"/>
  <c r="Z18" i="88"/>
  <c r="AA18" i="101"/>
  <c r="Z18" i="100"/>
  <c r="AA21" i="88"/>
  <c r="AA18" i="92"/>
  <c r="Z20" i="92"/>
  <c r="AA21" i="99"/>
  <c r="Z20" i="88"/>
  <c r="A18" i="45"/>
  <c r="B41" i="45"/>
  <c r="A7" i="45"/>
  <c r="A27" i="45"/>
  <c r="B43" i="45"/>
  <c r="C43" i="45"/>
  <c r="A16" i="45"/>
  <c r="B21" i="45"/>
  <c r="C40" i="45"/>
  <c r="B48" i="45"/>
  <c r="C14" i="45"/>
  <c r="B32" i="45"/>
  <c r="B13" i="45"/>
  <c r="A51" i="45"/>
  <c r="C24" i="45"/>
  <c r="C39" i="45"/>
  <c r="C26" i="45"/>
  <c r="A46" i="45"/>
  <c r="B15" i="45"/>
  <c r="A21" i="45"/>
  <c r="A12" i="45"/>
  <c r="B49" i="45"/>
  <c r="A38" i="45"/>
  <c r="B45" i="45"/>
  <c r="B31" i="45"/>
  <c r="A50" i="45"/>
  <c r="C19" i="45"/>
  <c r="A32" i="45"/>
  <c r="A25" i="45"/>
  <c r="C21" i="45"/>
  <c r="B38" i="45"/>
  <c r="C31" i="45"/>
  <c r="B17" i="45"/>
  <c r="A35" i="45"/>
  <c r="A30" i="45"/>
  <c r="C35" i="45"/>
  <c r="C28" i="45"/>
  <c r="A24" i="45"/>
  <c r="B9" i="45"/>
  <c r="B7" i="45"/>
  <c r="C8" i="45"/>
  <c r="C23" i="45"/>
  <c r="C47" i="45"/>
  <c r="B28" i="45"/>
  <c r="A8" i="45"/>
  <c r="A44" i="45"/>
  <c r="A19" i="45"/>
  <c r="B29" i="45"/>
  <c r="B25" i="45"/>
  <c r="C9" i="45"/>
  <c r="B42" i="45"/>
  <c r="C49" i="45"/>
  <c r="B30" i="45"/>
  <c r="A29" i="45"/>
  <c r="B11" i="45"/>
  <c r="B24" i="45"/>
  <c r="C25" i="45"/>
  <c r="C20" i="45"/>
  <c r="A49" i="45"/>
  <c r="B35" i="45"/>
  <c r="C45" i="45"/>
  <c r="C22" i="45"/>
  <c r="Z20" i="90"/>
  <c r="Z20" i="101"/>
  <c r="Z21" i="88"/>
  <c r="AA21" i="87"/>
  <c r="Z22" i="92"/>
  <c r="Z27" i="89"/>
  <c r="Z19" i="101"/>
  <c r="AA19" i="100"/>
  <c r="Z23" i="90"/>
  <c r="Z19" i="99"/>
  <c r="Z25" i="101"/>
  <c r="Z27" i="87"/>
  <c r="Z22" i="99"/>
  <c r="AA21" i="89"/>
  <c r="AA26" i="96"/>
  <c r="Z25" i="89"/>
  <c r="AA25" i="101"/>
  <c r="Z25" i="98"/>
  <c r="Z18" i="101"/>
  <c r="AA22" i="99"/>
  <c r="AA25" i="100"/>
  <c r="Z20" i="87"/>
  <c r="AA26" i="98"/>
  <c r="Z23" i="89"/>
  <c r="AA26" i="99"/>
  <c r="Z22" i="88"/>
  <c r="Z22" i="101"/>
  <c r="AA23" i="98"/>
  <c r="Z21" i="98"/>
  <c r="AA18" i="96"/>
  <c r="Z22" i="96"/>
  <c r="Z23" i="99"/>
  <c r="AA19" i="87"/>
  <c r="Z27" i="101"/>
  <c r="AA20" i="87"/>
  <c r="Z24" i="87"/>
  <c r="AA26" i="89"/>
  <c r="AA22" i="90"/>
  <c r="AA25" i="96"/>
  <c r="Z26" i="98"/>
  <c r="AA24" i="92"/>
  <c r="AA27" i="99"/>
  <c r="AA23" i="88"/>
  <c r="Z22" i="90"/>
  <c r="Z23" i="97"/>
  <c r="AA26" i="88"/>
  <c r="AA24" i="87"/>
  <c r="AA19" i="98"/>
  <c r="Z19" i="96"/>
  <c r="Z26" i="101"/>
  <c r="Z21" i="100"/>
  <c r="AA22" i="92"/>
  <c r="AA22" i="88"/>
  <c r="Z24" i="99"/>
  <c r="Z19" i="100"/>
  <c r="AA21" i="98"/>
  <c r="Z20" i="99"/>
  <c r="AA20" i="99"/>
  <c r="AA27" i="89"/>
  <c r="Z26" i="100"/>
  <c r="AA26" i="87"/>
  <c r="AA20" i="90"/>
  <c r="AA19" i="89"/>
  <c r="Z27" i="92"/>
  <c r="AA23" i="100"/>
  <c r="AA23" i="99"/>
  <c r="AA24" i="98"/>
  <c r="AA20" i="88"/>
  <c r="AA19" i="97"/>
  <c r="AA20" i="98"/>
  <c r="AA26" i="97"/>
  <c r="AA27" i="101"/>
  <c r="Z19" i="92"/>
  <c r="Z21" i="89"/>
  <c r="Z26" i="87"/>
  <c r="Z21" i="92"/>
  <c r="Z26" i="99"/>
  <c r="Z18" i="96"/>
  <c r="AA23" i="87"/>
  <c r="Z25" i="90"/>
  <c r="Z22" i="98"/>
  <c r="Z22" i="100"/>
  <c r="C17" i="45"/>
  <c r="B18" i="45"/>
  <c r="C29" i="45"/>
  <c r="B46" i="45"/>
  <c r="B47" i="45"/>
  <c r="C30" i="45"/>
  <c r="B40" i="45"/>
  <c r="C27" i="45"/>
  <c r="C38" i="45"/>
  <c r="C13" i="45"/>
  <c r="A26" i="45"/>
  <c r="B44" i="45"/>
  <c r="B50" i="45"/>
  <c r="B39" i="45"/>
  <c r="B12" i="45"/>
  <c r="B8" i="45"/>
  <c r="B16" i="45"/>
  <c r="C34" i="45"/>
  <c r="A34" i="45"/>
  <c r="C41" i="45"/>
  <c r="C51" i="45"/>
  <c r="A39" i="45"/>
  <c r="A10" i="45"/>
  <c r="C36" i="45"/>
  <c r="B27" i="45"/>
  <c r="C15" i="45"/>
  <c r="C48" i="45"/>
  <c r="A40" i="45"/>
  <c r="A47" i="45"/>
  <c r="A20" i="45"/>
  <c r="B14" i="45"/>
  <c r="B33" i="45"/>
  <c r="A36" i="45"/>
  <c r="A28" i="45"/>
  <c r="C16" i="45"/>
  <c r="C33" i="45"/>
  <c r="B34" i="45"/>
  <c r="B19" i="45"/>
  <c r="C42" i="45"/>
  <c r="A17" i="45"/>
  <c r="A45" i="45"/>
  <c r="A14" i="45"/>
  <c r="A31" i="45"/>
  <c r="C32" i="45"/>
  <c r="A13" i="45"/>
  <c r="A9" i="45"/>
  <c r="B37" i="45"/>
  <c r="C12" i="45"/>
  <c r="B26" i="45"/>
  <c r="B51" i="45"/>
  <c r="C50" i="45"/>
  <c r="B36" i="45"/>
  <c r="B20" i="45"/>
  <c r="B22" i="45" l="1"/>
  <c r="A43" i="45"/>
  <c r="A33" i="45"/>
  <c r="A42" i="45"/>
  <c r="C11" i="45"/>
  <c r="C37" i="45"/>
  <c r="C7" i="45"/>
  <c r="A23" i="45"/>
  <c r="B10" i="45"/>
  <c r="C44" i="45"/>
  <c r="A11" i="45"/>
  <c r="A41" i="45"/>
  <c r="B23" i="45"/>
  <c r="A22" i="45"/>
  <c r="C18" i="45"/>
  <c r="A37" i="45"/>
  <c r="C10" i="45"/>
  <c r="A15" i="45"/>
  <c r="C46" i="45"/>
  <c r="A17" i="2"/>
  <c r="D17" i="37"/>
  <c r="A25" i="2" l="1"/>
  <c r="E17" i="37"/>
  <c r="F17" i="37" l="1"/>
  <c r="A33" i="2"/>
  <c r="G17" i="37" l="1"/>
  <c r="H17" i="37" s="1"/>
  <c r="I17" i="37" s="1"/>
  <c r="A41" i="2"/>
  <c r="A9" i="63" l="1"/>
  <c r="A7" i="63" s="1"/>
  <c r="I16" i="37"/>
  <c r="J17" i="37"/>
  <c r="K17" i="37" l="1"/>
  <c r="A17" i="63"/>
  <c r="A25" i="63" l="1"/>
  <c r="L17" i="37"/>
  <c r="M17" i="37" s="1"/>
  <c r="A33" i="63" l="1"/>
  <c r="A41" i="63" l="1"/>
  <c r="N17" i="37"/>
  <c r="O17" i="37" s="1"/>
  <c r="P17" i="37" s="1"/>
  <c r="Q17" i="37" l="1"/>
  <c r="A9" i="64"/>
  <c r="A7" i="64" s="1"/>
  <c r="P16" i="37"/>
  <c r="A17" i="64" l="1"/>
  <c r="R17" i="37"/>
  <c r="A25" i="64" l="1"/>
  <c r="S17" i="37"/>
  <c r="T17" i="37" l="1"/>
  <c r="A33" i="64"/>
  <c r="A41" i="64" l="1"/>
  <c r="U17" i="37"/>
  <c r="V17" i="37" s="1"/>
  <c r="B22" i="37" s="1"/>
  <c r="C22" i="37" l="1"/>
  <c r="A9" i="65"/>
  <c r="A7" i="65" s="1"/>
  <c r="B21" i="37"/>
  <c r="D22" i="37" l="1"/>
  <c r="A17" i="65"/>
  <c r="A25" i="65" l="1"/>
  <c r="E22" i="37"/>
  <c r="A33" i="65" l="1"/>
  <c r="F22" i="37"/>
  <c r="I6" i="87" l="1"/>
  <c r="I3" i="14"/>
  <c r="A41" i="65"/>
  <c r="G22" i="37"/>
  <c r="H22" i="37" s="1"/>
  <c r="I22" i="37" s="1"/>
  <c r="I21" i="37" l="1"/>
  <c r="A9" i="66"/>
  <c r="A7" i="66" s="1"/>
  <c r="J22" i="37"/>
  <c r="K22" i="37" l="1"/>
  <c r="A17" i="66"/>
  <c r="A25" i="66" l="1"/>
  <c r="L22" i="37"/>
  <c r="A33" i="66" l="1"/>
  <c r="M22" i="37"/>
  <c r="N22" i="37" l="1"/>
  <c r="O22" i="37" s="1"/>
  <c r="P22" i="37" s="1"/>
  <c r="A41" i="66"/>
  <c r="Q22" i="37" l="1"/>
  <c r="P21" i="37"/>
  <c r="A9" i="67"/>
  <c r="A7" i="67" s="1"/>
  <c r="R22" i="37" l="1"/>
  <c r="A17" i="67"/>
  <c r="A25" i="67" l="1"/>
  <c r="S22" i="37"/>
  <c r="T22" i="37" l="1"/>
  <c r="A33" i="67"/>
  <c r="A41" i="67" l="1"/>
  <c r="U22" i="37"/>
  <c r="V22" i="37" s="1"/>
  <c r="B27" i="37" s="1"/>
  <c r="A9" i="68" l="1"/>
  <c r="A7" i="68" s="1"/>
  <c r="C27" i="37"/>
  <c r="B26" i="37"/>
  <c r="D27" i="37" l="1"/>
  <c r="A17" i="68"/>
  <c r="A25" i="68" l="1"/>
  <c r="E27" i="37"/>
  <c r="A33" i="68" l="1"/>
  <c r="F27" i="37"/>
  <c r="A41" i="68" l="1"/>
  <c r="G27" i="37"/>
  <c r="H27" i="37" s="1"/>
  <c r="I27" i="37" s="1"/>
  <c r="J27" i="37" l="1"/>
  <c r="I26" i="37"/>
  <c r="A9" i="69"/>
  <c r="A7" i="69" s="1"/>
  <c r="K27" i="37" l="1"/>
  <c r="A17" i="69"/>
  <c r="A25" i="69" l="1"/>
  <c r="L27" i="37"/>
  <c r="M27" i="37" l="1"/>
  <c r="A33" i="69"/>
  <c r="N27" i="37" l="1"/>
  <c r="O27" i="37" s="1"/>
  <c r="P27" i="37" s="1"/>
  <c r="A41" i="69"/>
  <c r="P26" i="37" l="1"/>
  <c r="A9" i="70"/>
  <c r="A7" i="70" s="1"/>
  <c r="Q27" i="37"/>
  <c r="R27" i="37" l="1"/>
  <c r="A17" i="70"/>
  <c r="A25" i="70" l="1"/>
  <c r="S27" i="37"/>
  <c r="T27" i="37" s="1"/>
  <c r="A33" i="70" l="1"/>
  <c r="A41" i="70" l="1"/>
  <c r="U27" i="37"/>
  <c r="V27" i="37" s="1"/>
  <c r="B32" i="37" s="1"/>
  <c r="I3" i="60"/>
  <c r="I6" i="99"/>
  <c r="I6" i="88"/>
  <c r="B31" i="37" l="1"/>
  <c r="C32" i="37"/>
  <c r="A9" i="71"/>
  <c r="A7" i="71" s="1"/>
  <c r="A17" i="71" l="1"/>
  <c r="D32" i="37"/>
  <c r="A25" i="71" l="1"/>
  <c r="E32" i="37"/>
  <c r="F32" i="37" l="1"/>
  <c r="A33" i="71"/>
  <c r="A41" i="71" l="1"/>
  <c r="G32" i="37"/>
  <c r="H32" i="37" s="1"/>
  <c r="I32" i="37" s="1"/>
  <c r="A9" i="72" l="1"/>
  <c r="A7" i="72" s="1"/>
  <c r="I31" i="37"/>
  <c r="J32" i="37"/>
  <c r="A17" i="72" l="1"/>
  <c r="K32" i="37"/>
  <c r="A25" i="72" l="1"/>
  <c r="L32" i="37"/>
  <c r="M32" i="37" l="1"/>
  <c r="A33" i="72"/>
  <c r="A41" i="72" l="1"/>
  <c r="N32" i="37"/>
  <c r="O32" i="37" s="1"/>
  <c r="P32" i="37" s="1"/>
  <c r="A9" i="73" l="1"/>
  <c r="A7" i="73" s="1"/>
  <c r="Q32" i="37"/>
  <c r="P31" i="37"/>
  <c r="A17" i="73" l="1"/>
  <c r="R32" i="37"/>
  <c r="A25" i="73" l="1"/>
  <c r="S32" i="37"/>
  <c r="A33" i="73" l="1"/>
  <c r="T32" i="37"/>
  <c r="A41" i="73" l="1"/>
  <c r="U32" i="37"/>
  <c r="V32" i="37" s="1"/>
  <c r="B37" i="37" s="1"/>
  <c r="B36" i="37" l="1"/>
  <c r="C37" i="37"/>
  <c r="A9" i="74"/>
  <c r="A7" i="74" s="1"/>
  <c r="D37" i="37" l="1"/>
  <c r="A17" i="74"/>
  <c r="E37" i="37" l="1"/>
  <c r="A25" i="74"/>
  <c r="A33" i="74" l="1"/>
  <c r="F37" i="37"/>
  <c r="G37" i="37" l="1"/>
  <c r="H37" i="37" s="1"/>
  <c r="I37" i="37" s="1"/>
  <c r="A41" i="74"/>
  <c r="I36" i="37" l="1"/>
  <c r="J37" i="37"/>
  <c r="A9" i="75"/>
  <c r="A7" i="75" s="1"/>
  <c r="A17" i="75" l="1"/>
  <c r="K37" i="37"/>
  <c r="A25" i="75" l="1"/>
  <c r="L37" i="37"/>
  <c r="A33" i="75" l="1"/>
  <c r="M37" i="37"/>
  <c r="A41" i="75" l="1"/>
  <c r="N37" i="37"/>
  <c r="O37" i="37" s="1"/>
  <c r="P37" i="37" s="1"/>
  <c r="I3" i="61"/>
  <c r="I6" i="89"/>
  <c r="Q37" i="37" l="1"/>
  <c r="P36" i="37"/>
  <c r="A9" i="76"/>
  <c r="A7" i="76" s="1"/>
  <c r="R37" i="37" l="1"/>
  <c r="A17" i="76"/>
  <c r="S37" i="37" l="1"/>
  <c r="A25" i="76"/>
  <c r="T37" i="37" l="1"/>
  <c r="A33" i="76"/>
  <c r="U37" i="37" l="1"/>
  <c r="V37" i="37" s="1"/>
  <c r="B42" i="37" s="1"/>
  <c r="A41" i="76"/>
  <c r="B41" i="37" l="1"/>
  <c r="A9" i="77"/>
  <c r="A7" i="77" s="1"/>
  <c r="C42" i="37"/>
  <c r="A17" i="77" l="1"/>
  <c r="D42" i="37"/>
  <c r="E42" i="37" l="1"/>
  <c r="A25" i="77"/>
  <c r="A33" i="77" l="1"/>
  <c r="F42" i="37"/>
  <c r="A41" i="77" l="1"/>
  <c r="G42" i="37"/>
  <c r="H42" i="37" s="1"/>
  <c r="I42" i="37" s="1"/>
  <c r="A9" i="78" l="1"/>
  <c r="A7" i="78" s="1"/>
  <c r="J42" i="37"/>
  <c r="I41" i="37"/>
  <c r="K42" i="37" l="1"/>
  <c r="A17" i="78"/>
  <c r="A25" i="78" l="1"/>
  <c r="L42" i="37"/>
  <c r="M42" i="37" l="1"/>
  <c r="A33" i="78"/>
  <c r="A41" i="78" l="1"/>
  <c r="N42" i="37"/>
  <c r="O42" i="37" s="1"/>
  <c r="P42" i="37" s="1"/>
  <c r="A9" i="79" l="1"/>
  <c r="A7" i="79" s="1"/>
  <c r="Q42" i="37"/>
  <c r="P41" i="37"/>
  <c r="R42" i="37" l="1"/>
  <c r="A17" i="79"/>
  <c r="A25" i="79" l="1"/>
  <c r="S42" i="37"/>
  <c r="A33" i="79" l="1"/>
  <c r="T42" i="37"/>
  <c r="U42" i="37" l="1"/>
  <c r="V42" i="37" s="1"/>
  <c r="B47" i="37" s="1"/>
  <c r="A41" i="79"/>
  <c r="C47" i="37" l="1"/>
  <c r="B46" i="37"/>
  <c r="A9" i="80"/>
  <c r="A7" i="80" s="1"/>
  <c r="D47" i="37" l="1"/>
  <c r="A17" i="80"/>
  <c r="E47" i="37" l="1"/>
  <c r="A25" i="80"/>
  <c r="A33" i="80" l="1"/>
  <c r="F47" i="37"/>
  <c r="A41" i="80" l="1"/>
  <c r="G47" i="37"/>
  <c r="H47" i="37" s="1"/>
  <c r="I47" i="37" s="1"/>
  <c r="J47" i="37" l="1"/>
  <c r="A9" i="81"/>
  <c r="A7" i="81" s="1"/>
  <c r="I46" i="37"/>
  <c r="A17" i="81" l="1"/>
  <c r="K47" i="37"/>
  <c r="A25" i="81" l="1"/>
  <c r="L47" i="37"/>
  <c r="M47" i="37" s="1"/>
  <c r="A33" i="81" l="1"/>
  <c r="A41" i="81" l="1"/>
  <c r="N47" i="37"/>
  <c r="O47" i="37" s="1"/>
  <c r="P47" i="37" s="1"/>
  <c r="I6" i="101"/>
  <c r="I6" i="90"/>
  <c r="I6" i="100"/>
  <c r="I3" i="62"/>
  <c r="A9" i="82" l="1"/>
  <c r="A7" i="82" s="1"/>
  <c r="Q47" i="37"/>
  <c r="A17" i="82" l="1"/>
  <c r="R47" i="37"/>
  <c r="S47" i="37" l="1"/>
  <c r="A25" i="82"/>
  <c r="A33" i="82" l="1"/>
  <c r="T47" i="37"/>
  <c r="A41" i="82" l="1"/>
  <c r="U47" i="37"/>
  <c r="V47" i="37" s="1"/>
  <c r="B52" i="37" s="1"/>
  <c r="B51" i="37" l="1"/>
  <c r="C52" i="37"/>
  <c r="D52" i="37" s="1"/>
  <c r="E52" i="37" s="1"/>
  <c r="F52" i="37" s="1"/>
  <c r="G52" i="37" s="1"/>
  <c r="H52" i="37" s="1"/>
  <c r="I52" i="37" s="1"/>
  <c r="I51" i="37" l="1"/>
  <c r="J52" i="37"/>
  <c r="K52" i="37" s="1"/>
  <c r="L52" i="37" s="1"/>
  <c r="M52" i="37" s="1"/>
  <c r="N52" i="37" s="1"/>
  <c r="O52" i="37" s="1"/>
  <c r="P52" i="37" s="1"/>
  <c r="P51" i="37" l="1"/>
  <c r="Q52" i="37"/>
  <c r="R52" i="37" s="1"/>
  <c r="S52" i="37" s="1"/>
  <c r="T52" i="37" s="1"/>
  <c r="U52" i="37" s="1"/>
  <c r="V52" i="37" s="1"/>
</calcChain>
</file>

<file path=xl/comments1.xml><?xml version="1.0" encoding="utf-8"?>
<comments xmlns="http://schemas.openxmlformats.org/spreadsheetml/2006/main">
  <authors>
    <author>NN</author>
  </authors>
  <commentList>
    <comment ref="B16" authorId="0" shapeId="0">
      <text>
        <r>
          <rPr>
            <b/>
            <sz val="9"/>
            <color indexed="81"/>
            <rFont val="Tahoma"/>
            <family val="2"/>
          </rPr>
          <t>Kies hier jouw opleiding.</t>
        </r>
      </text>
    </comment>
    <comment ref="B17" authorId="0" shapeId="0">
      <text>
        <r>
          <rPr>
            <b/>
            <sz val="9"/>
            <color indexed="81"/>
            <rFont val="Tahoma"/>
            <family val="2"/>
          </rPr>
          <t>Vul hier de rest nog in.</t>
        </r>
      </text>
    </comment>
    <comment ref="B18" authorId="0" shapeId="0">
      <text>
        <r>
          <rPr>
            <b/>
            <sz val="9"/>
            <color indexed="81"/>
            <rFont val="Tahoma"/>
            <family val="2"/>
          </rPr>
          <t xml:space="preserve">Zorg er voor dat hier alleen de naam staat van jouw slb. </t>
        </r>
      </text>
    </comment>
    <comment ref="B19" authorId="0" shapeId="0">
      <text>
        <r>
          <rPr>
            <b/>
            <sz val="9"/>
            <color indexed="81"/>
            <rFont val="Tahoma"/>
            <family val="2"/>
          </rPr>
          <t>Zorg er voor dat hier alleen het telefoonnummer staat van jouw slb.
(ze staan nu op volgorde van bovengenoemde slb's.)</t>
        </r>
      </text>
    </comment>
    <comment ref="B20" authorId="0" shapeId="0">
      <text>
        <r>
          <rPr>
            <b/>
            <sz val="9"/>
            <color indexed="81"/>
            <rFont val="Tahoma"/>
            <family val="2"/>
          </rPr>
          <t xml:space="preserve">Pas ook deze cel aan.
</t>
        </r>
      </text>
    </comment>
  </commentList>
</comments>
</file>

<file path=xl/comments10.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1.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4.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1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6.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7.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8.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9.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0.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1.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4.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6.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7.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8.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9.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30.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3.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6.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7.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8.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9.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<sst xmlns="http://schemas.openxmlformats.org/spreadsheetml/2006/main" count="3309" uniqueCount="1156">
  <si>
    <t>Achternaam:</t>
  </si>
  <si>
    <t>Roepnaam:</t>
  </si>
  <si>
    <t>Geboortedatum:</t>
  </si>
  <si>
    <t>Adres:</t>
  </si>
  <si>
    <t>Telefoonnummer:</t>
  </si>
  <si>
    <t>Afdeling:</t>
  </si>
  <si>
    <t>Radius-ICT</t>
  </si>
  <si>
    <t>Opleiding:</t>
  </si>
  <si>
    <t>Leerbedrijf</t>
  </si>
  <si>
    <t>BPV</t>
  </si>
  <si>
    <t>Einddatum BPV:</t>
  </si>
  <si>
    <t>Werktijden:</t>
  </si>
  <si>
    <t>Maandag:</t>
  </si>
  <si>
    <t>Dinsdag:</t>
  </si>
  <si>
    <t>Woensdag:</t>
  </si>
  <si>
    <t>Donderdag:</t>
  </si>
  <si>
    <t>Vrijdag:</t>
  </si>
  <si>
    <t>Studentgegevens</t>
  </si>
  <si>
    <t xml:space="preserve">Gegevens ROC West-Brabant, Radius College </t>
  </si>
  <si>
    <t>Telefoonnummer Algemeen:</t>
  </si>
  <si>
    <t>E-mailadres school:</t>
  </si>
  <si>
    <t>E-mailadres privé:</t>
  </si>
  <si>
    <t>OV-nummer / administratienummer:</t>
  </si>
  <si>
    <t>Telefoonnummer praktijkopleider:</t>
  </si>
  <si>
    <t>Mobiel nummer praktijkopleider:</t>
  </si>
  <si>
    <t>E-mailadres praktijkopleider:</t>
  </si>
  <si>
    <t>Mobiel telefoonnummer:</t>
  </si>
  <si>
    <t>Algemene Informatie</t>
  </si>
  <si>
    <t>Naam student:</t>
  </si>
  <si>
    <t>Leerbedrijf:</t>
  </si>
  <si>
    <t>Praktijkopleider:</t>
  </si>
  <si>
    <t>Datum:</t>
  </si>
  <si>
    <t xml:space="preserve">Nadere omschrijving werkzaamheden: </t>
  </si>
  <si>
    <t>Periode Beoordeling:</t>
  </si>
  <si>
    <t>Datum Beoordeling :</t>
  </si>
  <si>
    <t>E-mailadres BPV-medewerker:</t>
  </si>
  <si>
    <t>Telefoonnummer BPV-medewerker:</t>
  </si>
  <si>
    <t>Naam medewerker BPV-bureau:</t>
  </si>
  <si>
    <t>Adres Radius College:</t>
  </si>
  <si>
    <t>Postcode / Woonplaats:</t>
  </si>
  <si>
    <t>Postcode / Plaats:</t>
  </si>
  <si>
    <t>Naam leerbedrijf:</t>
  </si>
  <si>
    <t>Naam praktijkopleider:</t>
  </si>
  <si>
    <t>Functie praktijkopleider:</t>
  </si>
  <si>
    <t>Z</t>
  </si>
  <si>
    <t xml:space="preserve">   Datum:</t>
  </si>
  <si>
    <t>V</t>
  </si>
  <si>
    <t>O</t>
  </si>
  <si>
    <t>Handtekening praktijkopleider:</t>
  </si>
  <si>
    <t>……………………………..………..…</t>
  </si>
  <si>
    <t>Weeknr.</t>
  </si>
  <si>
    <t>Datum</t>
  </si>
  <si>
    <t>ochtend</t>
  </si>
  <si>
    <t>middag</t>
  </si>
  <si>
    <t xml:space="preserve">Periode: </t>
  </si>
  <si>
    <t>Schooljaar:</t>
  </si>
  <si>
    <t>Startdatum BPV (maandag):</t>
  </si>
  <si>
    <t xml:space="preserve"> </t>
  </si>
  <si>
    <t>Voorletters:</t>
  </si>
  <si>
    <t>Nog in te leveren :</t>
  </si>
  <si>
    <t>Uitleg van dit document:</t>
  </si>
  <si>
    <t xml:space="preserve">In de kolom "weeknummer" vult de student het weeknummer in van de weekrapportage waarin hij aangeeft een bepaald onderdeel van de kerntaak uitgevoerd te hebben. </t>
  </si>
  <si>
    <t>Kerntaak 1:</t>
  </si>
  <si>
    <t>Weeknummer</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</si>
  <si>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</si>
  <si>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</si>
  <si>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</si>
  <si>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</si>
  <si>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</si>
  <si>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</si>
  <si>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</si>
  <si>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</si>
  <si>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</si>
  <si>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</si>
  <si>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</si>
  <si>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</si>
  <si>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</si>
  <si>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</si>
  <si>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</si>
  <si>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</si>
  <si>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</si>
  <si>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</si>
  <si>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</si>
  <si>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</si>
  <si>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</si>
  <si>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</si>
  <si>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</si>
  <si>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</si>
  <si>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</si>
  <si>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</si>
  <si>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</si>
  <si>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</si>
  <si>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</si>
  <si>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uren / week</t>
  </si>
  <si>
    <t>Groep:</t>
  </si>
  <si>
    <t>= Afwezig door overige oorzaak</t>
  </si>
  <si>
    <t>= Afwezig door ziekte</t>
  </si>
  <si>
    <t>= Gewerkt</t>
  </si>
  <si>
    <t>Opl:</t>
  </si>
  <si>
    <t>G</t>
  </si>
  <si>
    <t>A</t>
  </si>
  <si>
    <t>= Afwezig door verplicht vrij ivm CAO / feestdagen</t>
  </si>
  <si>
    <t>Bijlage 7: Verantwoording BPV-tijd</t>
  </si>
  <si>
    <t xml:space="preserve">Verantwoording BPV-tijd (bijlage 7) </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</si>
  <si>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</si>
  <si>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</si>
  <si>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</si>
  <si>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</si>
  <si>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</si>
  <si>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</si>
  <si>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</si>
  <si>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</si>
  <si>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</si>
  <si>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</si>
  <si>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</si>
  <si>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</si>
  <si>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</si>
  <si>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</si>
  <si>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</si>
  <si>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</si>
  <si>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</si>
  <si>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</si>
  <si>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</si>
  <si>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</si>
  <si>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</si>
  <si>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</si>
  <si>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</si>
  <si>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</si>
  <si>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</si>
  <si>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</si>
  <si>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</si>
  <si>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</si>
  <si>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</si>
  <si>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</si>
  <si>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</si>
  <si>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</si>
  <si>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</si>
  <si>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</si>
  <si>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</si>
  <si>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</si>
  <si>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</si>
  <si>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</si>
  <si>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</si>
  <si>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</si>
  <si>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</si>
  <si>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</si>
  <si>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</si>
  <si>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</si>
  <si>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</si>
  <si>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</si>
  <si>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</si>
  <si>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</si>
  <si>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</si>
  <si>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</si>
  <si>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</si>
  <si>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</si>
  <si>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</si>
  <si>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</si>
  <si>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</si>
  <si>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</si>
  <si>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</si>
  <si>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</si>
  <si>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</si>
  <si>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</si>
  <si>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</si>
  <si>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</si>
  <si>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</si>
  <si>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</si>
  <si>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</si>
  <si>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</si>
  <si>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</si>
  <si>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</si>
  <si>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</si>
  <si>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</si>
  <si>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</si>
  <si>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</si>
  <si>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</si>
  <si>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</si>
  <si>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</si>
  <si>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</si>
  <si>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</si>
  <si>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</si>
  <si>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</si>
  <si>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</si>
  <si>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</si>
  <si>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</si>
  <si>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</si>
  <si>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</si>
  <si>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</si>
  <si>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</si>
  <si>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</si>
  <si>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</si>
  <si>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</si>
  <si>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</si>
  <si>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</si>
  <si>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BPV-periode:</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</si>
  <si>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</si>
  <si>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</si>
  <si>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</si>
  <si>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</si>
  <si>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</si>
  <si>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</si>
  <si>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</si>
  <si>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</si>
  <si>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</si>
  <si>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</si>
  <si>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</si>
  <si>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</si>
  <si>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</si>
  <si>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</si>
  <si>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</si>
  <si>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</si>
  <si>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</si>
  <si>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</si>
  <si>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</si>
  <si>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</si>
  <si>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</si>
  <si>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</si>
  <si>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</si>
  <si>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</si>
  <si>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</si>
  <si>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</si>
  <si>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</si>
  <si>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</si>
  <si>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</si>
  <si>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Duur: (uren)</t>
  </si>
  <si>
    <t>Werkproces:</t>
  </si>
  <si>
    <t>Competenties:</t>
  </si>
  <si>
    <t>B</t>
  </si>
  <si>
    <t>E</t>
  </si>
  <si>
    <t>nr:</t>
  </si>
  <si>
    <t>Op bewijskaart:</t>
  </si>
  <si>
    <t>Gewerkt:</t>
  </si>
  <si>
    <t>Afwezig:</t>
  </si>
  <si>
    <t>dagen</t>
  </si>
  <si>
    <t>Schooljaar</t>
  </si>
  <si>
    <t>Datum Bespreking met Student:</t>
  </si>
  <si>
    <t xml:space="preserve">Legt verantwoording af over de werkzaamheden </t>
  </si>
  <si>
    <t>De student :</t>
  </si>
  <si>
    <t xml:space="preserve">Evalueert en stelt de bewijskaarten bij </t>
  </si>
  <si>
    <t xml:space="preserve">Doet een voorstel tot te ondernemen werkzaamheden </t>
  </si>
  <si>
    <t xml:space="preserve">Neemt initiatief tot het voeren van evaluatie- en begeleidingsgesprekken </t>
  </si>
  <si>
    <t xml:space="preserve">Neemt verantwoordelijkheid voor zijn eigen leerproces </t>
  </si>
  <si>
    <t xml:space="preserve">Handelt naar gekregen adviezen/feedback </t>
  </si>
  <si>
    <t xml:space="preserve">Reflecteert op eigen handelen </t>
  </si>
  <si>
    <t xml:space="preserve">Toont betrokkenheid bij het werk </t>
  </si>
  <si>
    <t xml:space="preserve">Toont inzet </t>
  </si>
  <si>
    <t xml:space="preserve">Toont interesse voor het werk en de organisatie </t>
  </si>
  <si>
    <t xml:space="preserve">Gaat zorgvuldig om met informatie </t>
  </si>
  <si>
    <t xml:space="preserve">Heeft een correct taalgebruik </t>
  </si>
  <si>
    <t xml:space="preserve">Meldt zich bij ziekte of verhindering tijdig af </t>
  </si>
  <si>
    <t xml:space="preserve">Is vriendelijk en beleefd </t>
  </si>
  <si>
    <t xml:space="preserve">Heeft een verzorgd uiterlijk </t>
  </si>
  <si>
    <t xml:space="preserve">Komt afspraken na </t>
  </si>
  <si>
    <t xml:space="preserve">Komt op tijd </t>
  </si>
  <si>
    <t>o/v/g/nvt</t>
  </si>
  <si>
    <t>BOORDELINGSFORMULIER LEER- EN WERKHOUDING BPV</t>
  </si>
  <si>
    <t>*) Het BPV-bedrijf kan hier leer- of werkhoudingcriteria aanvullen</t>
  </si>
  <si>
    <t>*</t>
  </si>
  <si>
    <t xml:space="preserve">Eindbeoordeling </t>
  </si>
  <si>
    <t xml:space="preserve">  Van de items moeten er 80% voldoende of goed zijn om een voldoende te halen. </t>
  </si>
  <si>
    <t xml:space="preserve"> Opmerking:</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</si>
  <si>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</si>
  <si>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</si>
  <si>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</si>
  <si>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</si>
  <si>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</si>
  <si>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</si>
  <si>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</si>
  <si>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</si>
  <si>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</si>
  <si>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</si>
  <si>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</si>
  <si>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</si>
  <si>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</si>
  <si>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</si>
  <si>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</si>
  <si>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Telefoonnummer studieloopbaanbegeleider:</t>
  </si>
  <si>
    <t>E-mailadres studieloopbaanbegeleider:</t>
  </si>
  <si>
    <t>Studieloopbaanbegeleider:</t>
  </si>
  <si>
    <t>Datum Beoordeling:</t>
  </si>
  <si>
    <t>BB</t>
  </si>
  <si>
    <t>= Afwezig door schoolvakantie of vakantie op eigen verzoek</t>
  </si>
  <si>
    <t>= Evaluatieweek op school</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</si>
  <si>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</si>
  <si>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</si>
  <si>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</si>
  <si>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</si>
  <si>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</si>
  <si>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</si>
  <si>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</si>
  <si>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</si>
  <si>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</si>
  <si>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</si>
  <si>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</si>
  <si>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</si>
  <si>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</si>
  <si>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</si>
  <si>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</si>
  <si>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</si>
  <si>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</si>
  <si>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</si>
  <si>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</si>
  <si>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</si>
  <si>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</si>
  <si>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</si>
  <si>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</si>
  <si>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</si>
  <si>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</si>
  <si>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</si>
  <si>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</si>
  <si>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</si>
  <si>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</si>
  <si>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</si>
  <si>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</si>
  <si>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</si>
  <si>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</si>
  <si>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</si>
  <si>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</si>
  <si>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</si>
  <si>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</si>
  <si>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</si>
  <si>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</si>
  <si>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</si>
  <si>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</si>
  <si>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</si>
  <si>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</si>
  <si>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</si>
  <si>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</si>
  <si>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</si>
  <si>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</si>
  <si>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</si>
  <si>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</si>
  <si>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</si>
  <si>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</si>
  <si>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</si>
  <si>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</si>
  <si>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</si>
  <si>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</si>
  <si>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</si>
  <si>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</si>
  <si>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</si>
  <si>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</si>
  <si>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</si>
  <si>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</si>
  <si>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</si>
  <si>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</si>
  <si>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</si>
  <si>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</si>
  <si>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</si>
  <si>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</si>
  <si>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</si>
  <si>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</si>
  <si>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</si>
  <si>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</si>
  <si>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</si>
  <si>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</si>
  <si>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</si>
  <si>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</si>
  <si>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</si>
  <si>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</si>
  <si>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</si>
  <si>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</si>
  <si>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</si>
  <si>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</si>
  <si>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</si>
  <si>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</si>
  <si>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</si>
  <si>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</si>
  <si>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</si>
  <si>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</si>
  <si>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</si>
  <si>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</si>
  <si>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</si>
  <si>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</si>
  <si>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</si>
  <si>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</si>
  <si>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</si>
  <si>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</si>
  <si>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</si>
  <si>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</si>
  <si>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</si>
  <si>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</si>
  <si>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</si>
  <si>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</si>
  <si>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</si>
  <si>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</si>
  <si>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</si>
  <si>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</si>
  <si>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</si>
  <si>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</si>
  <si>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</si>
  <si>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</si>
  <si>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</si>
  <si>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</si>
  <si>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</si>
  <si>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</si>
  <si>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</si>
  <si>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</si>
  <si>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</si>
  <si>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</si>
  <si>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</si>
  <si>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</si>
  <si>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</si>
  <si>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</si>
  <si>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</si>
  <si>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</si>
  <si>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</si>
  <si>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</si>
  <si>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</si>
  <si>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</si>
  <si>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</si>
  <si>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</si>
  <si>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</si>
  <si>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</si>
  <si>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</si>
  <si>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</si>
  <si>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</si>
  <si>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</si>
  <si>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</si>
  <si>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</si>
  <si>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</si>
  <si>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</si>
  <si>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</si>
  <si>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</si>
  <si>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 xml:space="preserve">Het kerntakenoverzicht laat zien uit welke werkprocessen met onderliggende competenties iedere kerntaak bestaat. Op de weekrapportage geeft       de student aan welke werkzaamheden hij/zij die week heeft gedaan. Daarnaast legt de student een verband tussen de werkzaamheden en de werkprocessen van de kerntaken die hierbij passen. Hiermee toont de student aan hoe zijn dagelijkse werkzaamheden verband houden met de inhoud van zijn opleiding. </t>
  </si>
  <si>
    <t>Test: Gegevens - Gegevensvalidatie</t>
  </si>
  <si>
    <t xml:space="preserve"> - - - - - - - - - - - - - - - - - Selecteer Werkproces - - - - - - - - - - - - - - - - - - - - - - - - &gt;&gt;</t>
  </si>
  <si>
    <t>Verwijzing</t>
  </si>
  <si>
    <t>Werkprocessenoverzicht (bijlage 4)</t>
  </si>
  <si>
    <t>Aantal blz.</t>
  </si>
  <si>
    <t>Dit Exceldocument per mail versturen</t>
  </si>
  <si>
    <t>Naam:</t>
  </si>
  <si>
    <t>Algemene informatie van het Exceldocument</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</si>
  <si>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</si>
  <si>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</si>
  <si>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</si>
  <si>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</si>
  <si>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</si>
  <si>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</si>
  <si>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</si>
  <si>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</si>
  <si>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</si>
  <si>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</si>
  <si>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</si>
  <si>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</si>
  <si>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</si>
  <si>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</si>
  <si>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</si>
  <si>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</si>
  <si>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</si>
  <si>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</si>
  <si>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</si>
  <si>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</si>
  <si>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</si>
  <si>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</si>
  <si>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</si>
  <si>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</si>
  <si>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</si>
  <si>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</si>
  <si>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</si>
  <si>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Versiebeheer</t>
  </si>
  <si>
    <t>1.0</t>
  </si>
  <si>
    <t>1.1</t>
  </si>
  <si>
    <t>1.2</t>
  </si>
  <si>
    <t>1.3</t>
  </si>
  <si>
    <t>1.4</t>
  </si>
  <si>
    <t>Opmerking</t>
  </si>
  <si>
    <t>- Tabblad competenties: Competenitebeschrijvingen aangepast aangevuld</t>
  </si>
  <si>
    <t>- Tabblad Bewijskaart: Kolom competenties nu met een keuzelijst</t>
  </si>
  <si>
    <t>- Tabblad Werkprocessen: Titels kolomen aangepast</t>
  </si>
  <si>
    <t>2-3 Biedt ondersteuning bij de acceptatietest (B,D,E,J,K,M,N)</t>
  </si>
  <si>
    <t>1.5</t>
  </si>
  <si>
    <t>- Competenties van kerntaak IB-2.3 aangepast</t>
  </si>
  <si>
    <t>- Weeknummer in de sheets week (nr)</t>
  </si>
  <si>
    <t>- Competentie van kerntaak AO-3.4 M aangepast</t>
  </si>
  <si>
    <t>1-4 Maakt een plan van aanpak (E,H,J,Q)</t>
  </si>
  <si>
    <t>- Competentie van kerntaak MB-2.3 N aangepast ipv M</t>
  </si>
  <si>
    <t>- Competentie van kerntaak IB-1.4 Q erbij gezet</t>
  </si>
  <si>
    <t>- Competentie van kerntaak IB-4.1 S aangepast ipv R</t>
  </si>
  <si>
    <t>- Competentie van kerntaak IB-4.2 S aangepast ipv R</t>
  </si>
  <si>
    <t>- Competentie van kerntaak NB-1.4 Q erbij gezet</t>
  </si>
  <si>
    <t>- Competentie van NB nr 4.1 t/m 4.3 verwijderd</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</si>
  <si>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</si>
  <si>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</si>
  <si>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</si>
  <si>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</si>
  <si>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</si>
  <si>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</si>
  <si>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</si>
  <si>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</si>
  <si>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</si>
  <si>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</si>
  <si>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</si>
  <si>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</si>
  <si>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</si>
  <si>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</si>
  <si>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</si>
  <si>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</si>
  <si>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</si>
  <si>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</si>
  <si>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</si>
  <si>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</si>
  <si>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</si>
  <si>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</si>
  <si>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</si>
  <si>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</si>
  <si>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</si>
  <si>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</si>
  <si>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</si>
  <si>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</si>
  <si>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</si>
  <si>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</si>
  <si>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</si>
  <si>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</si>
  <si>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</si>
  <si>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</si>
  <si>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</si>
  <si>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</si>
  <si>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</si>
  <si>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</si>
  <si>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</si>
  <si>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</si>
  <si>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</si>
  <si>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</si>
  <si>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</si>
  <si>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</si>
  <si>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</si>
  <si>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</si>
  <si>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</si>
  <si>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</si>
  <si>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</si>
  <si>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</si>
  <si>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</si>
  <si>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</si>
  <si>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</si>
  <si>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</si>
  <si>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</si>
  <si>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</si>
  <si>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</si>
  <si>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</si>
  <si>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</si>
  <si>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</si>
  <si>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</si>
  <si>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</si>
  <si>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</si>
  <si>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</si>
  <si>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</si>
  <si>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</si>
  <si>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</si>
  <si>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</si>
  <si>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</si>
  <si>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</si>
  <si>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</si>
  <si>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</si>
  <si>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</si>
  <si>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</si>
  <si>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</si>
  <si>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</si>
  <si>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</si>
  <si>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</si>
  <si>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</si>
  <si>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</si>
  <si>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</si>
  <si>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</si>
  <si>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</si>
  <si>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</si>
  <si>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</si>
  <si>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</si>
  <si>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</si>
  <si>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</si>
  <si>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</si>
  <si>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</si>
  <si>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</si>
  <si>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</si>
  <si>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</si>
  <si>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</si>
  <si>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</si>
  <si>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</si>
  <si>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</si>
  <si>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</si>
  <si>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</si>
  <si>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</si>
  <si>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</si>
  <si>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</si>
  <si>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</si>
  <si>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</si>
  <si>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</si>
  <si>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</si>
  <si>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</si>
  <si>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</si>
  <si>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</si>
  <si>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</si>
  <si>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</si>
  <si>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</si>
  <si>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</si>
  <si>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</si>
  <si>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</si>
  <si>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</si>
  <si>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</si>
  <si>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</si>
  <si>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</si>
  <si>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</si>
  <si>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</si>
  <si>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</si>
  <si>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</si>
  <si>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</si>
  <si>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</si>
  <si>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</si>
  <si>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</si>
  <si>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</si>
  <si>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</si>
  <si>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</si>
  <si>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</si>
  <si>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</si>
  <si>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</si>
  <si>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</si>
  <si>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</si>
  <si>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</si>
  <si>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</si>
  <si>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</si>
  <si>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</si>
  <si>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</si>
  <si>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</si>
  <si>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</si>
  <si>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</si>
  <si>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</si>
  <si>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</si>
  <si>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</si>
  <si>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</si>
  <si>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</si>
  <si>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</si>
  <si>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</si>
  <si>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</si>
  <si>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</si>
  <si>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</si>
  <si>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</si>
  <si>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</si>
  <si>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</si>
  <si>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</si>
  <si>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</si>
  <si>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</si>
  <si>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</si>
  <si>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</si>
  <si>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</si>
  <si>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</si>
  <si>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</si>
  <si>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</si>
  <si>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</si>
  <si>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</si>
  <si>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</si>
  <si>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</si>
  <si>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</si>
  <si>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</si>
  <si>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</si>
  <si>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</si>
  <si>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</si>
  <si>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</si>
  <si>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</si>
  <si>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</si>
  <si>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</si>
  <si>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</si>
  <si>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</si>
  <si>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</si>
  <si>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</si>
  <si>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</si>
  <si>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</si>
  <si>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</si>
  <si>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</si>
  <si>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</si>
  <si>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</si>
  <si>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</si>
  <si>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</si>
  <si>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</si>
  <si>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</si>
  <si>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</si>
  <si>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</si>
  <si>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</si>
  <si>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</si>
  <si>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</si>
  <si>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</si>
  <si>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</si>
  <si>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</si>
  <si>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</si>
  <si>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</si>
  <si>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</si>
  <si>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</si>
  <si>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</si>
  <si>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</si>
  <si>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</si>
  <si>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</si>
  <si>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</si>
  <si>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</si>
  <si>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</si>
  <si>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</si>
  <si>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</si>
  <si>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</si>
  <si>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</si>
  <si>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</si>
  <si>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</si>
  <si>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</si>
  <si>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</si>
  <si>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</si>
  <si>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</si>
  <si>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</si>
  <si>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</si>
  <si>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</si>
  <si>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</si>
  <si>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</si>
  <si>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</si>
  <si>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</si>
  <si>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</si>
  <si>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</si>
  <si>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</si>
  <si>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</si>
  <si>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</si>
  <si>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</si>
  <si>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</si>
  <si>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</si>
  <si>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</si>
  <si>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</si>
  <si>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</si>
  <si>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</si>
  <si>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</si>
  <si>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</si>
  <si>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</si>
  <si>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</si>
  <si>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</si>
  <si>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</si>
  <si>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</si>
  <si>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</si>
  <si>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</si>
  <si>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</si>
  <si>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</si>
  <si>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</si>
  <si>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</si>
  <si>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</si>
  <si>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</si>
  <si>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</si>
  <si>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</si>
  <si>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</si>
  <si>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</si>
  <si>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</si>
  <si>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</si>
  <si>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</si>
  <si>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</si>
  <si>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</si>
  <si>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</si>
  <si>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</si>
  <si>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</si>
  <si>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</si>
  <si>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</si>
  <si>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</si>
  <si>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</si>
  <si>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</si>
  <si>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</si>
  <si>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</si>
  <si>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</si>
  <si>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</si>
  <si>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</si>
  <si>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</si>
  <si>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</si>
  <si>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</si>
  <si>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</si>
  <si>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</si>
  <si>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</si>
  <si>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</si>
  <si>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</si>
  <si>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</si>
  <si>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</si>
  <si>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</si>
  <si>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</si>
  <si>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</si>
  <si>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</si>
  <si>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</si>
  <si>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</si>
  <si>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</si>
  <si>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</si>
  <si>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</si>
  <si>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</si>
  <si>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</si>
  <si>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</si>
  <si>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</si>
  <si>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</si>
  <si>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</si>
  <si>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</si>
  <si>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</si>
  <si>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</si>
  <si>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</si>
  <si>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</si>
  <si>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</si>
  <si>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</si>
  <si>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</si>
  <si>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</si>
  <si>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</si>
  <si>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</si>
  <si>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</si>
  <si>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</si>
  <si>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</si>
  <si>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</si>
  <si>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</si>
  <si>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</si>
  <si>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</si>
  <si>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</si>
  <si>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</si>
  <si>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</si>
  <si>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</si>
  <si>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</si>
  <si>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</si>
  <si>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</si>
  <si>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</si>
  <si>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</si>
  <si>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</si>
  <si>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</si>
  <si>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</si>
  <si>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</si>
  <si>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</si>
  <si>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</si>
  <si>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</si>
  <si>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</si>
  <si>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</si>
  <si>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</si>
  <si>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</si>
  <si>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</si>
  <si>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</si>
  <si>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</si>
  <si>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</si>
  <si>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</si>
  <si>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</si>
  <si>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</si>
  <si>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</si>
  <si>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</si>
  <si>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</si>
  <si>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</si>
  <si>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</si>
  <si>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</si>
  <si>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</si>
  <si>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</si>
  <si>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</si>
  <si>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</si>
  <si>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</si>
  <si>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</si>
  <si>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</si>
  <si>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</si>
  <si>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</si>
  <si>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</si>
  <si>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</si>
  <si>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</si>
  <si>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</si>
  <si>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</si>
  <si>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</si>
  <si>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</si>
  <si>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</si>
  <si>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</si>
  <si>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</si>
  <si>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</si>
  <si>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</si>
  <si>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</si>
  <si>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</si>
  <si>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</si>
  <si>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</si>
  <si>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</si>
  <si>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</si>
  <si>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</si>
  <si>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</si>
  <si>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</si>
  <si>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</si>
  <si>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</si>
  <si>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</si>
  <si>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</si>
  <si>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</si>
  <si>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</si>
  <si>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</si>
  <si>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</si>
  <si>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</si>
  <si>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</si>
  <si>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</si>
  <si>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</si>
  <si>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</si>
  <si>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</si>
  <si>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</si>
  <si>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</si>
  <si>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</si>
  <si>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</si>
  <si>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</si>
  <si>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</si>
  <si>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</si>
  <si>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</si>
  <si>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</si>
  <si>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</si>
  <si>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</si>
  <si>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</si>
  <si>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</si>
  <si>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</si>
  <si>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</si>
  <si>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</si>
  <si>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</si>
  <si>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</si>
  <si>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</si>
  <si>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</si>
  <si>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</si>
  <si>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</si>
  <si>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</si>
  <si>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</si>
  <si>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</si>
  <si>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</si>
  <si>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</si>
  <si>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</si>
  <si>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</si>
  <si>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</si>
  <si>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</si>
  <si>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</si>
  <si>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</si>
  <si>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</si>
  <si>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</si>
  <si>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</si>
  <si>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</si>
  <si>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</si>
  <si>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</si>
  <si>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</si>
  <si>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</si>
  <si>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</si>
  <si>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</si>
  <si>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</si>
  <si>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</si>
  <si>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</si>
  <si>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</si>
  <si>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</si>
  <si>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</si>
  <si>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</si>
  <si>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</si>
  <si>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</si>
  <si>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</si>
  <si>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</si>
  <si>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</si>
  <si>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</si>
  <si>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</si>
  <si>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</si>
  <si>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</si>
  <si>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</si>
  <si>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</si>
  <si>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</si>
  <si>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</si>
  <si>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</si>
  <si>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</si>
  <si>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</si>
  <si>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</si>
  <si>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</si>
  <si>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</si>
  <si>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</si>
  <si>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</si>
  <si>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</si>
  <si>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</si>
  <si>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</si>
  <si>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</si>
  <si>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</si>
  <si>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</si>
  <si>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</si>
  <si>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</si>
  <si>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</si>
  <si>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</si>
  <si>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</si>
  <si>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</si>
  <si>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</si>
  <si>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</si>
  <si>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</si>
  <si>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</si>
  <si>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</si>
  <si>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</si>
  <si>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</si>
  <si>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</si>
  <si>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</si>
  <si>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</si>
  <si>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 Bewijskaarten van keuzemenu Competentie met PI voorzien</t>
  </si>
  <si>
    <t>1.6</t>
  </si>
  <si>
    <t>- Compatibiliteit aangepast voor ############ in Office 2007</t>
  </si>
  <si>
    <t>1.7</t>
  </si>
  <si>
    <t>- IB3.2 S:  woordje ‘zijn’ moet weg.</t>
  </si>
  <si>
    <t>- IB4.3 S: woordje ‘dat’ moet weg.</t>
  </si>
  <si>
    <t>- Kader linksboven hersteld</t>
  </si>
  <si>
    <t>- Periodetijden van de bewijskaart aangepast</t>
  </si>
  <si>
    <t>LB - Motieven - waarden en wensen die van hij van belang vindt voor zijn loopbaan bespreken met de studieloopbaanbegeleider</t>
  </si>
  <si>
    <t>- Woordje in de menubesturing LB naar loopbaan aangepast</t>
  </si>
  <si>
    <t>- Bewijskaart nr 5 t/m 8 toegevoegd</t>
  </si>
  <si>
    <t>- Release</t>
  </si>
  <si>
    <t>-Release</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</si>
  <si>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</si>
  <si>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</si>
  <si>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</si>
  <si>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</si>
  <si>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</si>
  <si>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</si>
  <si>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</si>
  <si>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1.8</t>
  </si>
  <si>
    <t>- Praaf onder weekstaten hersteld</t>
  </si>
  <si>
    <t>- GD_11 range aangepast</t>
  </si>
  <si>
    <t>- Verwijzing AO_22V hersteld ipv AO_22U</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</si>
  <si>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</si>
  <si>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</si>
  <si>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</si>
  <si>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</si>
  <si>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</si>
  <si>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 Afdrukbereik van de bewijskaarten aangepast.</t>
  </si>
  <si>
    <t>Beoordeling leer- en werkhoudingslijst  1 (bijlage 8)</t>
  </si>
  <si>
    <t>Beoordeling leer- en werkhoudingslijst 2 (bijlage 8)</t>
  </si>
  <si>
    <t>Beoordeling leer- en werkhoudingslijst 3 (bijlage 8)</t>
  </si>
  <si>
    <t>Beoordeling leer- en werkhoudingslijst 4 (bijlage 8)</t>
  </si>
  <si>
    <t>1.9</t>
  </si>
  <si>
    <t>- Weeknummering start vanaf week 01 t/m week 21</t>
  </si>
  <si>
    <t>Einde BPV</t>
  </si>
  <si>
    <t>2.0</t>
  </si>
  <si>
    <t>Start BPV</t>
  </si>
  <si>
    <t>P04</t>
  </si>
  <si>
    <t>Datum terugkomdag 2:</t>
  </si>
  <si>
    <t>Evaluatieweek P9</t>
  </si>
  <si>
    <t>Evaluatieweek P10</t>
  </si>
  <si>
    <t>Evaluatieweek met PFvG</t>
  </si>
  <si>
    <t>Start PvB</t>
  </si>
  <si>
    <t xml:space="preserve"> -</t>
  </si>
  <si>
    <t>Datum terugkomdag 1:</t>
  </si>
  <si>
    <t>= Concept onderwerp KT4 inleveren</t>
  </si>
  <si>
    <t>= Definitief onderwerp KT4 inleveren</t>
  </si>
  <si>
    <t>Terheijdenseweg 350</t>
  </si>
  <si>
    <t>4826 AA  Breda</t>
  </si>
  <si>
    <r>
      <t>076 573 3444 </t>
    </r>
    <r>
      <rPr>
        <sz val="11"/>
        <rFont val="Calibri"/>
        <family val="2"/>
      </rPr>
      <t xml:space="preserve"> </t>
    </r>
  </si>
  <si>
    <t>= Leer- en Werkhoudinglijst inleveren</t>
  </si>
  <si>
    <t>= BPV-documenten en PvB-documenten KT4 inleveren</t>
  </si>
  <si>
    <t>Bij einde BPV dit overzicht printen en voor accoord laten tekenen!</t>
  </si>
  <si>
    <t>Ellis Uijtdehage</t>
  </si>
  <si>
    <t>06-51409832</t>
  </si>
  <si>
    <t>e.uijtdehage@rocwb.nl</t>
  </si>
  <si>
    <r>
      <t>Datum inleveren concept onderwerp KT4:</t>
    </r>
    <r>
      <rPr>
        <i/>
        <sz val="10"/>
        <rFont val="Arial"/>
        <family val="2"/>
      </rPr>
      <t xml:space="preserve"> 
(zie tabblad BPV-tijd)</t>
    </r>
  </si>
  <si>
    <r>
      <t xml:space="preserve">Datum inleveren definitief onderwerp KT4:
</t>
    </r>
    <r>
      <rPr>
        <sz val="10"/>
        <rFont val="Arial"/>
        <family val="2"/>
      </rPr>
      <t>(zie tabblad BPV-tijd)</t>
    </r>
  </si>
  <si>
    <t>………………………………2018</t>
  </si>
  <si>
    <t>Start P11 en van de evaluatie</t>
  </si>
  <si>
    <t>= Weekrapportage inleveren</t>
  </si>
  <si>
    <t>Bewijskaart 1 KT4.1 (bijlage 10)</t>
  </si>
  <si>
    <t>Voor MED: Bewijskaart 2 KT4.2 (bijlage 10)</t>
  </si>
  <si>
    <t>Voor MED: Bewijskaart 3 KT4.3 (bijlage 10)</t>
  </si>
  <si>
    <t>Voor APO: Bewijskaart 2 KT4.4 (bijlage 10)</t>
  </si>
  <si>
    <t>Voor MED: Bewijskaart 4 KT4.4 (bijlage 10)</t>
  </si>
  <si>
    <t>Voor MED: Bewijskaart 5 KT4.5 (bijlage 10)</t>
  </si>
  <si>
    <t>Voor APO: Bewijskaart 3 KT4.5 (bijlage 10)</t>
  </si>
  <si>
    <t>Weekrapportages van werkweek : 1 t/m 4 (bijlage 6)</t>
  </si>
  <si>
    <t>Weekrapportages van werkweek : 5 t/m 8 (bijlage 6)</t>
  </si>
  <si>
    <t>Weekrapportages van werkweek : 9 t/m 12 (bijlage 6)</t>
  </si>
  <si>
    <t>Weekrapportages van werkweek : 13 t/m 16 (bijlage 6)</t>
  </si>
  <si>
    <t>Uitgeprinte en afgevinkte checklist (dit tabblad dus)</t>
  </si>
  <si>
    <t>Checklist  inlevering van BPV documenten</t>
  </si>
  <si>
    <t>Strik</t>
  </si>
  <si>
    <t>Kenley</t>
  </si>
  <si>
    <t>20-08-1999</t>
  </si>
  <si>
    <t>Sikkelstraat 2</t>
  </si>
  <si>
    <t>4904VB Oosterhout</t>
  </si>
  <si>
    <t>0653874080</t>
  </si>
  <si>
    <t>d167989@edu.rocwb.nl</t>
  </si>
  <si>
    <t>kenley.strik@casema.nl</t>
  </si>
  <si>
    <t>Zuyderleven Groep</t>
  </si>
  <si>
    <t>Teteringsedijk 97</t>
  </si>
  <si>
    <t>4817MB Breda</t>
  </si>
  <si>
    <t>076 531 0410</t>
  </si>
  <si>
    <t>Joris Martens</t>
  </si>
  <si>
    <t>CEO</t>
  </si>
  <si>
    <t>0652031155</t>
  </si>
  <si>
    <t>jj.martens@zuyderleven.nl</t>
  </si>
  <si>
    <t>Terugkomdag</t>
  </si>
  <si>
    <t>RIO4-APO3B</t>
  </si>
  <si>
    <t>M</t>
  </si>
  <si>
    <t>Nagaan hoe een workflow is opgebouwd zodat ik deze kan uitbreiden</t>
  </si>
  <si>
    <t>Beginnen met implementeren van uploads voor de workflows</t>
  </si>
  <si>
    <t>Verder gegaan met het implementeren van uploads voor de workflows</t>
  </si>
  <si>
    <t>Beginnen met implementeren van opmerkingen voor de workflows</t>
  </si>
  <si>
    <t>Verder gegaan met het implementeren van opmerkingen voor de workflows</t>
  </si>
  <si>
    <t>Bezig geweest met het implementeren van functionaliteit zodat er verschillende soorten workflows kunnen worden gemaakt</t>
  </si>
  <si>
    <t>L,S</t>
  </si>
  <si>
    <t>Maken van het concept voor de opdracht die bij kerntaak 4 hoord</t>
  </si>
  <si>
    <t>M,N</t>
  </si>
  <si>
    <t>Implementeren van workflows</t>
  </si>
  <si>
    <t>Verbeteren van het concept van kerntaak 4</t>
  </si>
  <si>
    <t>f.vankrimpen@rocwb.nl</t>
  </si>
  <si>
    <t>Fer van Krimpen</t>
  </si>
  <si>
    <t>g</t>
  </si>
  <si>
    <t>nvt</t>
  </si>
  <si>
    <t>v</t>
  </si>
  <si>
    <t xml:space="preserve"> - Alle werktijden zijn inclusief 30 min pause</t>
  </si>
  <si>
    <t>9:00 - 17:30</t>
  </si>
  <si>
    <t>Herftsvakantie</t>
  </si>
  <si>
    <t>06-38150414</t>
  </si>
  <si>
    <t>Evaluatieweek</t>
  </si>
  <si>
    <t>Maken van een georganiseerde mappenstructuur</t>
  </si>
  <si>
    <t>Begin maken aan het logboek</t>
  </si>
  <si>
    <t>Maken van een planning</t>
  </si>
  <si>
    <t>Maken van een toollijst</t>
  </si>
  <si>
    <t>Begin maken van een revisie document</t>
  </si>
  <si>
    <t>Maken van functionaliteiten van de todo</t>
  </si>
  <si>
    <t>Q</t>
  </si>
  <si>
    <t>J</t>
  </si>
  <si>
    <t>L</t>
  </si>
  <si>
    <t>1,2,3,4,5,6,8,9,11</t>
  </si>
  <si>
    <t>Bespeking voor het implemeneren van een traject workflow</t>
  </si>
  <si>
    <t>Maken van een klassediagram om een idee te krijgen wat er moet gaan worden gemaakt</t>
  </si>
  <si>
    <t>Maken van functionaliteiten van de workflows</t>
  </si>
  <si>
    <t>Maken van processen voor kerntaak 4</t>
  </si>
  <si>
    <t>J, T</t>
  </si>
  <si>
    <t>Logboek en revisiebijgewerkt</t>
  </si>
  <si>
    <t>Maken van Functionele, Technische en Acceptatietest</t>
  </si>
  <si>
    <t>Uitvoeren van de Functionele, Technische en Acceptatietest</t>
  </si>
  <si>
    <t>Aanpassingen doen aan de todo's zodat de bug die onderkt zijn tijdens de test worden opgelost</t>
  </si>
  <si>
    <t>3,4,6,9,12</t>
  </si>
  <si>
    <t>16</t>
  </si>
  <si>
    <t>12</t>
  </si>
  <si>
    <t>15</t>
  </si>
  <si>
    <t>Testrapport gemaakt</t>
  </si>
  <si>
    <t>Handleiding gemaakt</t>
  </si>
  <si>
    <t>Toollijst uitgebreid</t>
  </si>
  <si>
    <t>Bugs fixen voor de todo's</t>
  </si>
  <si>
    <t>Kerstvakantie</t>
  </si>
  <si>
    <t>Bewijsstukken voor 4-1</t>
  </si>
  <si>
    <t>Het programmeren ging best vloeiend. Ik had eerst een beetje moeite met het begrijpen hoe een polymorphic object in elkaar zat en hoe deze gekoppeld moest worden aan een andere actor. Maar hier ben ik uit gekomen en ik ben blij met het resultaat.</t>
  </si>
  <si>
    <t>Planning</t>
  </si>
  <si>
    <t>Revisiedocument, Logboek</t>
  </si>
  <si>
    <t>Code</t>
  </si>
  <si>
    <t>Testen, Code</t>
  </si>
  <si>
    <t>Testen</t>
  </si>
  <si>
    <t>Toollijst</t>
  </si>
  <si>
    <t>Gebruikshandleiding</t>
  </si>
  <si>
    <t>Procedures voor het verlenen van gebruikersrechten en aanleveren van gegevens</t>
  </si>
  <si>
    <t>Ingevulde procedure voor het documenteren en archiveren van gegevens gemaakt</t>
  </si>
  <si>
    <t>Een todo waaraan een user en een afdeling gekoppeld wordt. Aan een todo kan een status worden meegegeven om de laten zien hoever de taak is afgehandeld. Ook kan er een omschrijving van de taak worden gegeven. De todo wordt op de website getoond door middel van een modal met een carousel waardoor alles overzichtelijk blijft wanneer je moet wisselen tussen de details van de todo en de gekoppelde comments van de todo. Ook kun je een lijst zien van alle todos die zijn gekoppeld aan een bepaalde actor. Een revisiedocument waarin alle verandereingen van een document in staan en de versies daarvan. Een planning waarin staat hoe ik de tijd heb ingedeeld om alle documentatie en code uit te werken. Een logboek waarin staat wat ik op bepaalde dagen heb gedaan zodat ik zou kunnen kijken of ik volgends planning loop. En een functionele, technische en acceptatietest</t>
  </si>
  <si>
    <t>Met een scaffold heb ik een controller, model en een aantal views gemaakt voor de todos. Hierna heb ik de todo polymorphic gemaakt waardoor het een todoable werdt die je kan koppelen aan elke mogelijke actor in het systeem. Wel moest ik de todo altijd koppelen aan een user en afdeling. Ik laat de gebruiker die een todo aanmaakt kiezen welke afdeling en user hij of zij wilt toevoegen. Wel laat ik de todo standaard koppelen aan de ingelogde gebruiker maar dit kan door de gebruiker worden aangepast. Als laatst heb ik de functionaliteit gemaakt om comments te kunnen koppelen aan een todo. Ik heb dit op deze manier gedaan omdat je met scaffold heel snel al een startpunt hebt om vanaf door te werken, en ik heb de todo polymorphic gemaakt zodat deze aan elke mogelijke actor in het systeem kan worden gekoppeld. Ook heb ik een revisiedocument, logboek, planning en de testen gemaakt.</t>
  </si>
  <si>
    <t>Bewijskaarten gemaakt</t>
  </si>
  <si>
    <t>Mijn taak was om todos te maken. Om te werken met de functionaliteiten moest ik een handleiding schrijven zodat iedereen kan begrijpen hoe ze met de functies om moeten gaan deze heb ik verduidelijkt met veel foto's zodat iedereen precies weet wat hij of zijn moet doen. Ook heb ik een procedure gemaakt voor het verlenen van gebruikersrechten en een procedure voor het aanleveren van gegevens. Voor het maken van de functionaliteiten heb ik bepaalde software moeten gebruiken, hiervoor heb ik een toolijst gemaakt waarin de naam, een omschrijving en de versie waar ik mee werk worden weergeven.</t>
  </si>
  <si>
    <t>Mijn taak was om todos te maken. Hiervoor heb ik wat documentatie moeten maken. De documenten die ik moest maken voor 4-5 zijn: een handleiding, een procedure voor het verlenen van gebruikersrechten, een procedure voor het aanleveren van gegevens en een toolijst.</t>
  </si>
  <si>
    <t>Een handleiding, een procedure voor het verlenen van gebruikersrechten, een procedure voor het aanleveren van gegevens en een toolijst.</t>
  </si>
  <si>
    <t>De documentatie ging wel goed er was af en toe wat onduidelijkheid over wat er nou precies in de documenten moesten staan voor de procedures maar ik denk dat ik het op deze manier goed heb gedocumenteerd.</t>
  </si>
  <si>
    <t>Ingevulde procedure voor het documenteren en archiveren van gegevens</t>
  </si>
  <si>
    <t xml:space="preserve">Procedures voor het documenteren een archiveren van gegevens en voor het opzetten van een gedetaileerde mappenstructuur voor het digitaal archief </t>
  </si>
  <si>
    <t xml:space="preserve">Procedures voor het documenteren een archiveren van gegevens en voor het opzetten van een gedetaileerde mappenstructuur  voor het digitaal archief </t>
  </si>
  <si>
    <t>Mijn taak was om todos te maken. Hiervoor heb ik wat documentatie moeten maken. De documenten die ik moest maken voor 4-6 zijn: een procedure voor het documenteren een archiveren van gegevens, een procedure voor het opzetten van een gedetaileerde mappenstructuur voor het digitaal archief en een ingevulde procedure voor het documenteren en archiveren van gegevens</t>
  </si>
  <si>
    <t>Een procedure voor het documenteren een archiveren van gegevens, een procedure voor het opzetten van een gedetaileerde mappenstructuur voor het digitaal archief en een ingevulde procedure voor het documenteren en archiveren van gegevens.</t>
  </si>
  <si>
    <t>Bewijsstukken voor 4-5</t>
  </si>
  <si>
    <t>Bewijsstukken voor 4-6</t>
  </si>
  <si>
    <t>Mij stagebegeleider wilde dat ik functionaliteiten maakte voor todos. Hij bedoel hiermee dat een todo een soort workflow is waarin een bepaald proces gelopen wordt door aan te kunnen geven in hoevere een taak is afgerond. Voor het plannen, testen en bijhouden van wijzigingen moest ik documenten maken.</t>
  </si>
  <si>
    <t>Mij stagebegeleider wilde dat ik functionaliteiten maakte voor todos. Hij bedoel hiermee dat een todo een soort workflow is waarin een bepaald proces gelopen wordt door aan te kunnen geven in hoevere een taak is afgerond. Bij het maken van de functionaliteiten moest ik meerdere documenten maken.</t>
  </si>
  <si>
    <t>Mijn taak was om todos te maken. De bedoeling hierachter is dat het een soort werkproces werd waarin je een taak aan kan geven. Hieraan worden dan statussen gegeven om te zien hoever een bepaalde taak is afgehandeld. Ook moest het mogelijk zijn om comments toe te voegen aan een todo. Hierdoor zouden andere kunnen reageren op de taak om te helpen met bijvoorbeeld problemen die zijn voortgekomen uit de taak. Elke todo moet gekoppeld kunnen worden aan een bepaalde actor in het systeem zoals bijvoorbeeld een customer. Wel moest een todo altijd gekoppeld worden aan een user en een afdeling. Ook moet ik een revisiedocument en logboek bijhouden. Verdere documentatie die ik maak is een planning en een functionele, technische en acceptatietest.</t>
  </si>
  <si>
    <t>Mijn taak was om todos te maken. Voor deze opdracht moest ik van school ook documentatie maken. Deze documenten moeten op een bepaalde manier opgeslagen worden op de juiste loctie, met de juiste naamgeving en versienummering hierin zit ook een procedure voor de bestanden waaruit de applicatie bestaat. Voor dit heb ik een procedure gemaakt voor het documenteren een archiveren van gegevens en een procedure voor het opzetten van een gedetaileerde mappenstructuur voor het digitaal archief. Om een voorbeeld te geven over hoe de procedure voor het documenteren en archiveren van gegevens uitgevoerd moet worden heb ik een ingevulde procedure gemaakt voor het documenteren en archiveren van gegevens.</t>
  </si>
  <si>
    <t>1</t>
  </si>
  <si>
    <t>2</t>
  </si>
  <si>
    <t>3</t>
  </si>
  <si>
    <t>Technische test opnieuw uitvoeren</t>
  </si>
  <si>
    <t>Document gemaakt voor alle code</t>
  </si>
  <si>
    <t>Alle documenten ingescand en toegevoegd aan één pdf</t>
  </si>
  <si>
    <t>12,13,14,15,16,19,20</t>
  </si>
  <si>
    <t>11,12,13,14,19,20</t>
  </si>
  <si>
    <t>19</t>
  </si>
  <si>
    <t>14,16,19,20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</si>
</sst>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13]d/mmm;@"/>
  </numFmts>
  <fonts count="29" x14ac:knownFonts="1">
    <font>
      <sz val="10"/>
      <name val="Arial"/>
    </font>
    <font>
      <sz val="11"/>
      <name val="Arial"/>
      <family val="2"/>
    </font>
    <font>
      <b/>
      <sz val="11"/>
      <color indexed="9"/>
      <name val="Arial"/>
      <family val="2"/>
    </font>
    <font>
      <u/>
      <sz val="10"/>
      <color indexed="12"/>
      <name val="Arial"/>
      <family val="2"/>
    </font>
    <font>
      <b/>
      <sz val="16"/>
      <name val="Arial"/>
      <family val="2"/>
    </font>
    <font>
      <b/>
      <sz val="10"/>
      <name val="Arial"/>
      <family val="2"/>
    </font>
    <font>
      <sz val="8"/>
      <name val="Arial"/>
      <family val="2"/>
    </font>
    <font>
      <b/>
      <sz val="12"/>
      <name val="Arial"/>
      <family val="2"/>
    </font>
    <font>
      <b/>
      <sz val="10"/>
      <color indexed="9"/>
      <name val="Arial"/>
      <family val="2"/>
    </font>
    <font>
      <sz val="10"/>
      <name val="Arial"/>
      <family val="2"/>
    </font>
    <font>
      <sz val="9"/>
      <name val="Arial"/>
      <family val="2"/>
    </font>
    <font>
      <b/>
      <sz val="9"/>
      <name val="Arial"/>
      <family val="2"/>
    </font>
    <font>
      <sz val="8"/>
      <name val="Arial"/>
      <family val="2"/>
    </font>
    <font>
      <b/>
      <sz val="8"/>
      <name val="Arial"/>
      <family val="2"/>
    </font>
    <font>
      <b/>
      <sz val="10"/>
      <color indexed="50"/>
      <name val="Arial"/>
      <family val="2"/>
    </font>
    <font>
      <sz val="6"/>
      <name val="Arial"/>
      <family val="2"/>
    </font>
    <font>
      <i/>
      <sz val="10"/>
      <name val="Arial"/>
      <family val="2"/>
    </font>
    <font>
      <sz val="9"/>
      <color indexed="81"/>
      <name val="Tahoma"/>
      <family val="2"/>
    </font>
    <font>
      <b/>
      <sz val="9"/>
      <color indexed="81"/>
      <name val="Tahoma"/>
      <family val="2"/>
    </font>
    <font>
      <i/>
      <sz val="9"/>
      <color indexed="81"/>
      <name val="Tahoma"/>
      <family val="2"/>
    </font>
    <font>
      <b/>
      <sz val="11"/>
      <name val="Arial"/>
      <family val="2"/>
    </font>
    <font>
      <sz val="11"/>
      <name val="Calibri"/>
      <family val="2"/>
    </font>
    <font>
      <sz val="10"/>
      <color theme="0"/>
      <name val="Arial"/>
      <family val="2"/>
    </font>
    <font>
      <b/>
      <sz val="10"/>
      <color theme="0"/>
      <name val="Arial"/>
      <family val="2"/>
    </font>
    <font>
      <b/>
      <sz val="12"/>
      <color rgb="FFFF0000"/>
      <name val="Arial"/>
      <family val="2"/>
    </font>
    <font>
      <b/>
      <sz val="10"/>
      <color rgb="FFFF0000"/>
      <name val="Arial"/>
      <family val="2"/>
    </font>
    <font>
      <b/>
      <sz val="11"/>
      <color rgb="FFFF0000"/>
      <name val="Calibri"/>
      <family val="2"/>
      <scheme val="minor"/>
    </font>
    <font>
      <b/>
      <sz val="11"/>
      <color rgb="FFFF0000"/>
      <name val="Arial"/>
      <family val="2"/>
    </font>
    <font>
      <b/>
      <sz val="8"/>
      <color theme="0"/>
      <name val="Arial"/>
      <family val="2"/>
    </font>
  </fonts>
  <fills count="25">
    <fill>
      <patternFill patternType="none"/>
    </fill>
    <fill>
      <patternFill patternType="gray125"/>
    </fill>
    <fill>
      <patternFill patternType="solid">
        <fgColor indexed="8"/>
        <bgColor indexed="64"/>
      </patternFill>
    </fill>
    <fill>
      <patternFill patternType="solid">
        <fgColor indexed="52"/>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50"/>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22"/>
        <bgColor indexed="43"/>
      </patternFill>
    </fill>
    <fill>
      <patternFill patternType="solid">
        <fgColor theme="0"/>
        <bgColor indexed="64"/>
      </patternFill>
    </fill>
    <fill>
      <patternFill patternType="solid">
        <fgColor rgb="FFFF00FF"/>
        <bgColor indexed="64"/>
      </patternFill>
    </fill>
    <fill>
      <patternFill patternType="solid">
        <fgColor rgb="FFFFFF99"/>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2" tint="-0.249977111117893"/>
        <bgColor indexed="64"/>
      </patternFill>
    </fill>
    <fill>
      <patternFill patternType="solid">
        <fgColor theme="4"/>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73">
    <xf numFmtId="0" fontId="0" fillId="0" borderId="0" xfId="0"/>
    <xf numFmtId="0" fontId="1" fillId="0" borderId="0" xfId="0" applyFont="1"/>
    <xf numFmtId="0" fontId="1" fillId="0" borderId="1" xfId="0" applyFont="1" applyFill="1" applyBorder="1" applyAlignment="1">
      <alignment wrapText="1"/>
    </xf>
    <xf numFmtId="0" fontId="1" fillId="0" borderId="1" xfId="0" applyFont="1" applyBorder="1" applyAlignment="1">
      <alignment wrapText="1"/>
    </xf>
    <xf numFmtId="0" fontId="4" fillId="0" borderId="0" xfId="0" applyFont="1"/>
    <xf numFmtId="0" fontId="0" fillId="0" borderId="0" xfId="0" applyBorder="1"/>
    <xf numFmtId="0" fontId="2" fillId="2" borderId="1" xfId="0" applyFont="1" applyFill="1" applyBorder="1" applyAlignment="1">
      <alignment wrapText="1"/>
    </xf>
    <xf numFmtId="0" fontId="5" fillId="0" borderId="1" xfId="0" applyFont="1" applyBorder="1" applyAlignment="1">
      <alignment wrapText="1"/>
    </xf>
    <xf numFmtId="0" fontId="5" fillId="0" borderId="0" xfId="0" applyFont="1"/>
    <xf numFmtId="0" fontId="0" fillId="0" borderId="0" xfId="0" applyFill="1"/>
    <xf numFmtId="0" fontId="0" fillId="0" borderId="0" xfId="0" applyFill="1" applyBorder="1"/>
    <xf numFmtId="0" fontId="5" fillId="3" borderId="0" xfId="0" applyFont="1" applyFill="1" applyAlignment="1"/>
    <xf numFmtId="0" fontId="5" fillId="3" borderId="0" xfId="0" applyFont="1" applyFill="1" applyAlignment="1">
      <alignment horizontal="left"/>
    </xf>
    <xf numFmtId="0" fontId="9" fillId="4" borderId="2" xfId="0" applyFont="1" applyFill="1" applyBorder="1"/>
    <xf numFmtId="0" fontId="9" fillId="4" borderId="0" xfId="0" applyFont="1" applyFill="1" applyBorder="1"/>
    <xf numFmtId="0" fontId="9" fillId="0" borderId="0" xfId="0" applyFont="1"/>
    <xf numFmtId="0" fontId="9" fillId="4" borderId="3" xfId="0" applyFont="1" applyFill="1" applyBorder="1"/>
    <xf numFmtId="0" fontId="9" fillId="0" borderId="1" xfId="0" applyFont="1" applyBorder="1"/>
    <xf numFmtId="0" fontId="4" fillId="0" borderId="0" xfId="0" applyFont="1" applyAlignment="1">
      <alignment horizontal="left"/>
    </xf>
    <xf numFmtId="0" fontId="1" fillId="2" borderId="1" xfId="0" applyFont="1" applyFill="1" applyBorder="1" applyAlignment="1">
      <alignment horizontal="left" wrapText="1"/>
    </xf>
    <xf numFmtId="0" fontId="1" fillId="0" borderId="1" xfId="0" applyFont="1" applyBorder="1" applyAlignment="1">
      <alignment horizontal="left" wrapText="1"/>
    </xf>
    <xf numFmtId="0" fontId="0" fillId="0" borderId="0" xfId="0" applyAlignment="1">
      <alignment horizontal="left"/>
    </xf>
    <xf numFmtId="0" fontId="1" fillId="0" borderId="1" xfId="0" applyFont="1" applyBorder="1" applyAlignment="1" applyProtection="1">
      <alignment horizontal="left" wrapText="1"/>
      <protection locked="0"/>
    </xf>
    <xf numFmtId="14" fontId="1" fillId="0" borderId="1" xfId="0" applyNumberFormat="1" applyFont="1" applyBorder="1" applyAlignment="1" applyProtection="1">
      <alignment horizontal="left" wrapText="1"/>
      <protection locked="0"/>
    </xf>
    <xf numFmtId="0" fontId="3" fillId="0" borderId="1" xfId="1" applyBorder="1" applyAlignment="1" applyProtection="1">
      <alignment horizontal="left" wrapText="1"/>
      <protection locked="0"/>
    </xf>
    <xf numFmtId="49" fontId="9" fillId="0" borderId="1" xfId="0" applyNumberFormat="1" applyFont="1" applyBorder="1" applyAlignment="1">
      <alignment horizontal="center" vertical="top" wrapText="1"/>
    </xf>
    <xf numFmtId="49" fontId="1" fillId="0" borderId="1" xfId="0" applyNumberFormat="1" applyFont="1" applyBorder="1" applyAlignment="1" applyProtection="1">
      <alignment horizontal="left" wrapText="1"/>
      <protection locked="0"/>
    </xf>
    <xf numFmtId="0" fontId="0" fillId="5" borderId="0" xfId="0" applyFill="1" applyBorder="1"/>
    <xf numFmtId="0" fontId="0" fillId="5" borderId="0" xfId="0" applyFill="1"/>
    <xf numFmtId="0" fontId="7" fillId="5" borderId="0" xfId="0" applyFont="1" applyFill="1"/>
    <xf numFmtId="0" fontId="0" fillId="5" borderId="0" xfId="0" applyFill="1" applyBorder="1" applyAlignment="1">
      <alignment horizontal="center" vertical="center" wrapText="1"/>
    </xf>
    <xf numFmtId="0" fontId="0" fillId="5" borderId="0" xfId="0" applyFill="1" applyBorder="1" applyAlignment="1">
      <alignment vertical="center" wrapText="1"/>
    </xf>
    <xf numFmtId="0" fontId="5" fillId="5" borderId="0" xfId="0" applyFont="1" applyFill="1"/>
    <xf numFmtId="0" fontId="12" fillId="5" borderId="0" xfId="0" applyFont="1" applyFill="1"/>
    <xf numFmtId="49" fontId="3" fillId="0" borderId="1" xfId="1" applyNumberFormat="1" applyBorder="1" applyAlignment="1" applyProtection="1">
      <alignment horizontal="left" wrapText="1"/>
      <protection locked="0"/>
    </xf>
    <xf numFmtId="0" fontId="7" fillId="5" borderId="4" xfId="0" applyFont="1" applyFill="1" applyBorder="1" applyAlignment="1" applyProtection="1">
      <alignment horizontal="left"/>
    </xf>
    <xf numFmtId="0" fontId="9" fillId="5" borderId="0" xfId="0" applyFont="1" applyFill="1"/>
    <xf numFmtId="0" fontId="13" fillId="5" borderId="0" xfId="0" applyFont="1" applyFill="1" applyAlignment="1">
      <alignment horizontal="left"/>
    </xf>
    <xf numFmtId="0" fontId="13" fillId="5" borderId="0" xfId="0" applyNumberFormat="1" applyFont="1" applyFill="1" applyAlignment="1">
      <alignment horizontal="left"/>
    </xf>
    <xf numFmtId="0" fontId="13" fillId="5" borderId="0" xfId="0" applyFont="1" applyFill="1" applyAlignment="1">
      <alignment horizontal="center"/>
    </xf>
    <xf numFmtId="0" fontId="9" fillId="5" borderId="0" xfId="0" applyFont="1" applyFill="1" applyBorder="1"/>
    <xf numFmtId="0" fontId="5" fillId="5" borderId="0" xfId="0" applyFont="1" applyFill="1" applyBorder="1" applyProtection="1">
      <protection hidden="1"/>
    </xf>
    <xf numFmtId="0" fontId="15" fillId="5" borderId="0" xfId="0" applyFont="1" applyFill="1" applyBorder="1"/>
    <xf numFmtId="49" fontId="5" fillId="5" borderId="0" xfId="0" applyNumberFormat="1" applyFont="1" applyFill="1" applyProtection="1"/>
    <xf numFmtId="0" fontId="9" fillId="5" borderId="0" xfId="0" applyFont="1" applyFill="1" applyProtection="1"/>
    <xf numFmtId="0" fontId="5" fillId="5" borderId="0" xfId="0" applyFont="1" applyFill="1" applyProtection="1"/>
    <xf numFmtId="0" fontId="5" fillId="5" borderId="0" xfId="0" quotePrefix="1" applyFont="1" applyFill="1"/>
    <xf numFmtId="0" fontId="5" fillId="5" borderId="0" xfId="0" applyFont="1" applyFill="1" applyAlignment="1"/>
    <xf numFmtId="0" fontId="5" fillId="5" borderId="0" xfId="0" applyFont="1" applyFill="1" applyAlignment="1">
      <alignment horizontal="center"/>
    </xf>
    <xf numFmtId="0" fontId="9" fillId="5" borderId="0" xfId="0" applyFont="1" applyFill="1" applyAlignment="1">
      <alignment horizontal="center" vertical="center"/>
    </xf>
    <xf numFmtId="0" fontId="7" fillId="5" borderId="4" xfId="0" applyFont="1" applyFill="1" applyBorder="1"/>
    <xf numFmtId="0" fontId="7" fillId="5" borderId="3" xfId="0" applyFont="1" applyFill="1" applyBorder="1"/>
    <xf numFmtId="0" fontId="7" fillId="5" borderId="3" xfId="0" applyFont="1" applyFill="1" applyBorder="1" applyAlignment="1">
      <alignment horizontal="left"/>
    </xf>
    <xf numFmtId="0" fontId="7" fillId="5" borderId="5" xfId="0" applyFont="1" applyFill="1" applyBorder="1" applyAlignment="1" applyProtection="1">
      <alignment horizontal="left"/>
    </xf>
    <xf numFmtId="0" fontId="0" fillId="5" borderId="0" xfId="0" applyFill="1" applyBorder="1" applyProtection="1"/>
    <xf numFmtId="0" fontId="0" fillId="5" borderId="6" xfId="0" applyFill="1" applyBorder="1" applyProtection="1"/>
    <xf numFmtId="0" fontId="7" fillId="5" borderId="3" xfId="0" applyFont="1" applyFill="1" applyBorder="1" applyAlignment="1" applyProtection="1">
      <alignment horizontal="left"/>
    </xf>
    <xf numFmtId="0" fontId="7" fillId="5" borderId="3" xfId="0" applyFont="1" applyFill="1" applyBorder="1" applyProtection="1"/>
    <xf numFmtId="0" fontId="7" fillId="5" borderId="7" xfId="0" applyFont="1" applyFill="1" applyBorder="1" applyProtection="1"/>
    <xf numFmtId="0" fontId="0" fillId="5" borderId="2" xfId="0" applyFill="1" applyBorder="1"/>
    <xf numFmtId="0" fontId="7" fillId="5" borderId="8" xfId="0" applyFont="1" applyFill="1" applyBorder="1"/>
    <xf numFmtId="0" fontId="13" fillId="5" borderId="0" xfId="0" applyFont="1" applyFill="1"/>
    <xf numFmtId="0" fontId="15" fillId="5" borderId="0" xfId="0" applyFont="1" applyFill="1" applyAlignment="1">
      <alignment horizontal="center"/>
    </xf>
    <xf numFmtId="0" fontId="0" fillId="4" borderId="4" xfId="0" applyFill="1" applyBorder="1"/>
    <xf numFmtId="0" fontId="0" fillId="4" borderId="5" xfId="0" applyFill="1" applyBorder="1"/>
    <xf numFmtId="0" fontId="5" fillId="6" borderId="1" xfId="0" applyFont="1" applyFill="1" applyBorder="1" applyAlignment="1">
      <alignment horizontal="center" vertical="center"/>
    </xf>
    <xf numFmtId="0" fontId="14" fillId="7" borderId="1" xfId="0" applyFont="1" applyFill="1" applyBorder="1" applyAlignment="1">
      <alignment horizontal="center" vertical="center"/>
    </xf>
    <xf numFmtId="0" fontId="5" fillId="8" borderId="1" xfId="0" applyFont="1" applyFill="1" applyBorder="1" applyAlignment="1" applyProtection="1">
      <alignment horizontal="center" vertical="center"/>
    </xf>
    <xf numFmtId="0" fontId="5" fillId="9" borderId="1" xfId="0" applyFont="1" applyFill="1" applyBorder="1" applyAlignment="1" applyProtection="1">
      <alignment horizontal="center" vertical="center"/>
    </xf>
    <xf numFmtId="0" fontId="9" fillId="0" borderId="1" xfId="0" applyFont="1" applyBorder="1" applyAlignment="1">
      <alignment horizontal="right" vertical="center"/>
    </xf>
    <xf numFmtId="0" fontId="0" fillId="10" borderId="1" xfId="0"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5" borderId="0" xfId="0" applyFill="1" applyAlignment="1">
      <alignment vertical="center"/>
    </xf>
    <xf numFmtId="0" fontId="0" fillId="0" borderId="0" xfId="0" applyAlignment="1">
      <alignment vertical="center"/>
    </xf>
    <xf numFmtId="0" fontId="0" fillId="11"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0" borderId="1" xfId="0" applyBorder="1" applyProtection="1">
      <protection locked="0"/>
    </xf>
    <xf numFmtId="0" fontId="0" fillId="0" borderId="0" xfId="0" applyProtection="1"/>
    <xf numFmtId="0" fontId="5" fillId="12" borderId="4" xfId="0" applyFont="1" applyFill="1" applyBorder="1" applyAlignment="1" applyProtection="1">
      <alignment horizontal="center" vertical="center"/>
    </xf>
    <xf numFmtId="49" fontId="5" fillId="0" borderId="1" xfId="0" applyNumberFormat="1" applyFont="1" applyBorder="1" applyAlignment="1">
      <alignment horizontal="center"/>
    </xf>
    <xf numFmtId="0" fontId="1" fillId="0" borderId="0" xfId="0" quotePrefix="1" applyFont="1"/>
    <xf numFmtId="0" fontId="9" fillId="10" borderId="1" xfId="0" applyFont="1" applyFill="1" applyBorder="1" applyAlignment="1" applyProtection="1">
      <alignment horizontal="center" vertical="center"/>
      <protection locked="0"/>
    </xf>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5" fillId="0" borderId="1" xfId="0" applyNumberFormat="1" applyFont="1" applyBorder="1" applyAlignment="1">
      <alignment wrapText="1"/>
    </xf>
    <xf numFmtId="49" fontId="9"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9"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9" fillId="0" borderId="1" xfId="0" quotePrefix="1" applyNumberFormat="1" applyFont="1" applyBorder="1" applyAlignment="1">
      <alignment vertical="top" wrapText="1"/>
    </xf>
    <xf numFmtId="0" fontId="0" fillId="0" borderId="0" xfId="0" applyAlignment="1">
      <alignment horizontal="left" vertical="center"/>
    </xf>
    <xf numFmtId="14" fontId="7" fillId="5" borderId="3" xfId="0" applyNumberFormat="1" applyFont="1" applyFill="1" applyBorder="1" applyAlignment="1"/>
    <xf numFmtId="0" fontId="7" fillId="5" borderId="4" xfId="0" applyFont="1" applyFill="1" applyBorder="1" applyAlignment="1">
      <alignment horizontal="left"/>
    </xf>
    <xf numFmtId="0" fontId="0" fillId="12" borderId="0" xfId="0" applyFill="1"/>
    <xf numFmtId="49" fontId="9" fillId="12" borderId="1" xfId="0" applyNumberFormat="1" applyFont="1" applyFill="1" applyBorder="1" applyAlignment="1" applyProtection="1">
      <alignment horizontal="center" vertical="center" wrapText="1"/>
      <protection locked="0"/>
    </xf>
    <xf numFmtId="0" fontId="0" fillId="12" borderId="0" xfId="0" applyFill="1" applyBorder="1" applyAlignment="1">
      <alignment vertical="center" wrapText="1"/>
    </xf>
    <xf numFmtId="14" fontId="9" fillId="0" borderId="1" xfId="0" applyNumberFormat="1" applyFont="1" applyFill="1" applyBorder="1" applyAlignment="1">
      <alignment horizontal="center" vertical="center"/>
    </xf>
    <xf numFmtId="1" fontId="9" fillId="0" borderId="9" xfId="0" applyNumberFormat="1" applyFont="1" applyFill="1" applyBorder="1" applyAlignment="1">
      <alignment horizontal="center" vertical="center"/>
    </xf>
    <xf numFmtId="0" fontId="0" fillId="12" borderId="0" xfId="0" applyFill="1" applyBorder="1" applyAlignment="1">
      <alignment vertical="center"/>
    </xf>
    <xf numFmtId="0" fontId="0" fillId="12" borderId="0" xfId="0" applyFill="1" applyBorder="1"/>
    <xf numFmtId="0" fontId="5" fillId="12" borderId="0" xfId="0" applyFont="1" applyFill="1" applyBorder="1" applyAlignment="1">
      <alignment horizontal="right" vertical="center"/>
    </xf>
    <xf numFmtId="0" fontId="0" fillId="12" borderId="0" xfId="0" applyFill="1" applyAlignment="1">
      <alignment horizontal="left"/>
    </xf>
    <xf numFmtId="0" fontId="0" fillId="0" borderId="1" xfId="0" applyBorder="1" applyAlignment="1">
      <alignment horizontal="left" vertical="center" indent="1"/>
    </xf>
    <xf numFmtId="0" fontId="5" fillId="12" borderId="2" xfId="0" applyFont="1" applyFill="1" applyBorder="1" applyAlignment="1">
      <alignment horizontal="right" vertical="center"/>
    </xf>
    <xf numFmtId="0" fontId="0" fillId="12" borderId="0" xfId="0" applyFill="1" applyBorder="1" applyAlignment="1">
      <alignment horizontal="left" vertical="center" indent="1"/>
    </xf>
    <xf numFmtId="0" fontId="5" fillId="4" borderId="0" xfId="0" applyFont="1" applyFill="1" applyBorder="1" applyAlignment="1" applyProtection="1">
      <alignment horizontal="center"/>
      <protection hidden="1"/>
    </xf>
    <xf numFmtId="0" fontId="11" fillId="4" borderId="2" xfId="0" applyFont="1" applyFill="1" applyBorder="1"/>
    <xf numFmtId="0" fontId="10" fillId="4" borderId="10" xfId="0" applyFont="1" applyFill="1" applyBorder="1"/>
    <xf numFmtId="0" fontId="9" fillId="4" borderId="7" xfId="0" applyFont="1" applyFill="1" applyBorder="1"/>
    <xf numFmtId="0" fontId="0" fillId="5" borderId="4" xfId="0" applyFill="1" applyBorder="1"/>
    <xf numFmtId="0" fontId="9" fillId="12" borderId="0" xfId="0" applyFont="1" applyFill="1" applyBorder="1"/>
    <xf numFmtId="0" fontId="5" fillId="12" borderId="0" xfId="0" applyFont="1" applyFill="1" applyBorder="1"/>
    <xf numFmtId="0" fontId="9" fillId="12" borderId="0" xfId="0" applyFont="1" applyFill="1" applyBorder="1" applyProtection="1">
      <protection hidden="1"/>
    </xf>
    <xf numFmtId="0" fontId="5" fillId="12" borderId="0" xfId="0" applyFont="1" applyFill="1" applyBorder="1" applyProtection="1">
      <protection hidden="1"/>
    </xf>
    <xf numFmtId="0" fontId="11" fillId="12" borderId="0" xfId="0" applyFont="1" applyFill="1" applyBorder="1"/>
    <xf numFmtId="0" fontId="0" fillId="12" borderId="4" xfId="0" applyFill="1" applyBorder="1"/>
    <xf numFmtId="0" fontId="5" fillId="4" borderId="8" xfId="0" applyFont="1" applyFill="1" applyBorder="1"/>
    <xf numFmtId="0" fontId="11" fillId="4" borderId="6" xfId="0" applyFont="1" applyFill="1" applyBorder="1"/>
    <xf numFmtId="0" fontId="10" fillId="4" borderId="6" xfId="0" applyFont="1" applyFill="1" applyBorder="1"/>
    <xf numFmtId="0" fontId="9" fillId="5" borderId="0" xfId="0" applyFont="1" applyFill="1" applyAlignment="1">
      <alignment horizontal="left" vertical="center" indent="1"/>
    </xf>
    <xf numFmtId="0" fontId="7" fillId="5" borderId="3" xfId="0" applyFont="1" applyFill="1" applyBorder="1" applyAlignment="1">
      <alignment horizontal="right"/>
    </xf>
    <xf numFmtId="0" fontId="0" fillId="0" borderId="0" xfId="0" applyAlignment="1">
      <alignment horizontal="center"/>
    </xf>
    <xf numFmtId="0" fontId="7" fillId="12" borderId="0" xfId="0" applyFont="1" applyFill="1"/>
    <xf numFmtId="0" fontId="22" fillId="0" borderId="0" xfId="0" applyFont="1" applyFill="1"/>
    <xf numFmtId="0" fontId="23" fillId="0" borderId="0" xfId="0" applyFont="1" applyFill="1"/>
    <xf numFmtId="0" fontId="7" fillId="5" borderId="4" xfId="0" applyFont="1" applyFill="1" applyBorder="1" applyAlignment="1"/>
    <xf numFmtId="0" fontId="7" fillId="5" borderId="4" xfId="0" applyFont="1" applyFill="1" applyBorder="1" applyAlignment="1">
      <alignment horizontal="right"/>
    </xf>
    <xf numFmtId="0" fontId="7" fillId="5" borderId="4" xfId="0" applyFont="1" applyFill="1" applyBorder="1" applyAlignment="1" applyProtection="1"/>
    <xf numFmtId="0" fontId="7" fillId="5" borderId="10" xfId="0" applyFont="1" applyFill="1" applyBorder="1"/>
    <xf numFmtId="0" fontId="6" fillId="12" borderId="0" xfId="0" applyFont="1" applyFill="1"/>
    <xf numFmtId="16" fontId="0" fillId="0" borderId="0" xfId="0" applyNumberFormat="1"/>
    <xf numFmtId="0" fontId="14" fillId="13" borderId="1" xfId="0" applyFont="1" applyFill="1" applyBorder="1" applyAlignment="1">
      <alignment horizontal="center" vertical="center"/>
    </xf>
    <xf numFmtId="0" fontId="5" fillId="14" borderId="1" xfId="0" applyFont="1" applyFill="1" applyBorder="1" applyAlignment="1" applyProtection="1">
      <alignment horizontal="center" vertical="center"/>
    </xf>
    <xf numFmtId="0" fontId="0" fillId="0" borderId="0" xfId="0" applyFont="1"/>
    <xf numFmtId="0" fontId="0" fillId="12" borderId="0" xfId="0" applyFill="1" applyBorder="1" applyAlignment="1">
      <alignment vertical="center" wrapText="1"/>
    </xf>
    <xf numFmtId="0" fontId="5" fillId="4" borderId="9" xfId="0" applyFont="1" applyFill="1" applyBorder="1" applyAlignment="1">
      <alignment vertical="center"/>
    </xf>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9" fillId="0" borderId="1" xfId="0" applyNumberFormat="1" applyFont="1" applyBorder="1" applyAlignment="1">
      <alignment horizontal="center"/>
    </xf>
    <xf numFmtId="0" fontId="9" fillId="0" borderId="0" xfId="0" applyFont="1" applyProtection="1"/>
    <xf numFmtId="0" fontId="9" fillId="0" borderId="0" xfId="0" applyFont="1" applyAlignment="1" applyProtection="1">
      <alignment horizontal="center"/>
    </xf>
    <xf numFmtId="0" fontId="9" fillId="0" borderId="0" xfId="0" applyFont="1" applyAlignment="1" applyProtection="1">
      <alignment vertical="center" wrapText="1"/>
    </xf>
    <xf numFmtId="0" fontId="23" fillId="15"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xf>
    <xf numFmtId="0" fontId="9" fillId="0" borderId="1" xfId="0" applyFont="1" applyFill="1" applyBorder="1" applyAlignment="1" applyProtection="1">
      <alignment horizontal="center" vertical="center" wrapText="1"/>
    </xf>
    <xf numFmtId="0" fontId="0" fillId="0" borderId="0" xfId="0" applyFill="1" applyProtection="1"/>
    <xf numFmtId="49" fontId="9" fillId="0" borderId="1" xfId="0" applyNumberFormat="1" applyFont="1" applyBorder="1" applyAlignment="1" applyProtection="1">
      <alignment horizontal="left" vertical="top" wrapText="1"/>
      <protection locked="0"/>
    </xf>
    <xf numFmtId="49" fontId="9" fillId="2" borderId="1" xfId="0" applyNumberFormat="1" applyFont="1" applyFill="1" applyBorder="1" applyAlignment="1" applyProtection="1">
      <alignment horizontal="center"/>
    </xf>
    <xf numFmtId="49" fontId="5" fillId="0" borderId="1" xfId="0" applyNumberFormat="1" applyFont="1" applyBorder="1" applyAlignment="1" applyProtection="1">
      <alignment horizontal="center" vertical="center"/>
    </xf>
    <xf numFmtId="0" fontId="9" fillId="12" borderId="0" xfId="0" applyFont="1" applyFill="1" applyProtection="1"/>
    <xf numFmtId="0" fontId="5" fillId="12" borderId="0" xfId="0" applyFont="1" applyFill="1" applyAlignment="1" applyProtection="1">
      <alignment horizontal="left" vertical="center" wrapText="1"/>
    </xf>
    <xf numFmtId="0" fontId="7" fillId="12" borderId="0" xfId="0" applyFont="1" applyFill="1" applyAlignment="1" applyProtection="1">
      <alignment horizontal="left" vertical="center" wrapText="1"/>
    </xf>
    <xf numFmtId="0" fontId="9" fillId="12" borderId="0" xfId="0" applyFont="1" applyFill="1" applyAlignment="1" applyProtection="1">
      <alignment horizontal="center"/>
    </xf>
    <xf numFmtId="0" fontId="9" fillId="12" borderId="0" xfId="0" applyFont="1" applyFill="1" applyAlignment="1" applyProtection="1">
      <alignment wrapText="1"/>
    </xf>
    <xf numFmtId="0" fontId="0" fillId="12" borderId="0" xfId="0" applyFill="1" applyAlignment="1" applyProtection="1">
      <alignment vertical="center" wrapText="1"/>
    </xf>
    <xf numFmtId="0" fontId="0" fillId="12" borderId="0" xfId="0" applyFill="1" applyAlignment="1" applyProtection="1">
      <alignment wrapText="1"/>
    </xf>
    <xf numFmtId="0" fontId="9" fillId="12" borderId="1" xfId="0" applyNumberFormat="1" applyFont="1" applyFill="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5" fillId="4" borderId="11" xfId="0" applyFont="1" applyFill="1" applyBorder="1" applyAlignment="1">
      <alignment vertical="center"/>
    </xf>
    <xf numFmtId="0" fontId="5" fillId="4" borderId="12" xfId="0" applyFont="1" applyFill="1" applyBorder="1" applyAlignment="1">
      <alignment vertical="center"/>
    </xf>
    <xf numFmtId="0" fontId="11" fillId="4" borderId="1" xfId="0" applyFont="1" applyFill="1" applyBorder="1" applyAlignment="1">
      <alignment horizontal="center" vertical="center"/>
    </xf>
    <xf numFmtId="49" fontId="9" fillId="12" borderId="1" xfId="0" applyNumberFormat="1" applyFont="1" applyFill="1" applyBorder="1" applyAlignment="1" applyProtection="1">
      <alignment horizontal="center" vertical="center" wrapText="1"/>
    </xf>
    <xf numFmtId="0" fontId="0" fillId="0" borderId="0" xfId="0" applyFill="1" applyAlignment="1">
      <alignment vertical="center"/>
    </xf>
    <xf numFmtId="0" fontId="9" fillId="0" borderId="0" xfId="0" applyFont="1" applyProtection="1">
      <protection locked="0"/>
    </xf>
    <xf numFmtId="0" fontId="24" fillId="0" borderId="0" xfId="0" applyFont="1" applyFill="1" applyBorder="1" applyAlignment="1">
      <alignment horizontal="right" vertical="center"/>
    </xf>
    <xf numFmtId="49" fontId="9" fillId="12" borderId="9" xfId="0" applyNumberFormat="1" applyFont="1" applyFill="1" applyBorder="1" applyAlignment="1" applyProtection="1">
      <alignment horizontal="center" vertical="center"/>
      <protection locked="0"/>
    </xf>
    <xf numFmtId="0" fontId="7" fillId="12" borderId="0" xfId="0" applyFont="1" applyFill="1" applyProtection="1"/>
    <xf numFmtId="0" fontId="0" fillId="12" borderId="0" xfId="0" applyFill="1" applyProtection="1"/>
    <xf numFmtId="0" fontId="0" fillId="12" borderId="0" xfId="0" applyFill="1" applyBorder="1" applyProtection="1"/>
    <xf numFmtId="0" fontId="0" fillId="12" borderId="0" xfId="0" applyFill="1" applyBorder="1" applyAlignment="1" applyProtection="1">
      <alignment vertical="center"/>
    </xf>
    <xf numFmtId="0" fontId="0" fillId="12" borderId="0" xfId="0" applyFill="1" applyBorder="1" applyAlignment="1" applyProtection="1">
      <alignment horizontal="left" vertical="center" indent="1"/>
    </xf>
    <xf numFmtId="0" fontId="5" fillId="12" borderId="1" xfId="0" applyFont="1" applyFill="1" applyBorder="1" applyAlignment="1" applyProtection="1">
      <alignment horizontal="right" vertical="center"/>
    </xf>
    <xf numFmtId="0" fontId="0" fillId="12" borderId="0" xfId="0" applyFill="1" applyBorder="1" applyAlignment="1" applyProtection="1"/>
    <xf numFmtId="0" fontId="0" fillId="12" borderId="0" xfId="0" applyFill="1" applyBorder="1" applyAlignment="1" applyProtection="1">
      <alignment horizontal="left" indent="1"/>
    </xf>
    <xf numFmtId="0" fontId="8" fillId="15" borderId="0" xfId="0" applyFont="1" applyFill="1" applyBorder="1" applyAlignment="1" applyProtection="1"/>
    <xf numFmtId="0" fontId="0" fillId="15" borderId="0" xfId="0" applyFill="1" applyBorder="1" applyAlignment="1" applyProtection="1"/>
    <xf numFmtId="0" fontId="5" fillId="12" borderId="0" xfId="0" applyFont="1" applyFill="1" applyBorder="1" applyAlignment="1" applyProtection="1"/>
    <xf numFmtId="0" fontId="5" fillId="12" borderId="0" xfId="0" applyFont="1" applyFill="1" applyBorder="1" applyAlignment="1" applyProtection="1">
      <alignment horizontal="center"/>
    </xf>
    <xf numFmtId="0" fontId="9" fillId="12" borderId="1" xfId="0" applyFont="1" applyFill="1" applyBorder="1" applyAlignment="1" applyProtection="1">
      <alignment horizontal="center" vertical="center"/>
    </xf>
    <xf numFmtId="0" fontId="9" fillId="12" borderId="13" xfId="0" applyFont="1" applyFill="1" applyBorder="1" applyAlignment="1" applyProtection="1">
      <alignment horizontal="center" vertical="center"/>
    </xf>
    <xf numFmtId="0" fontId="9" fillId="0" borderId="0" xfId="0" applyFont="1" applyAlignment="1" applyProtection="1">
      <alignment vertical="center"/>
    </xf>
    <xf numFmtId="0" fontId="0" fillId="12" borderId="0" xfId="0" applyFill="1" applyBorder="1" applyAlignment="1" applyProtection="1">
      <alignment vertical="center" wrapText="1"/>
    </xf>
    <xf numFmtId="0" fontId="0" fillId="12" borderId="0" xfId="0" applyFill="1" applyBorder="1" applyAlignment="1" applyProtection="1">
      <alignment horizontal="center" vertical="center" wrapText="1"/>
    </xf>
    <xf numFmtId="0" fontId="0" fillId="0" borderId="0" xfId="0" applyBorder="1" applyProtection="1"/>
    <xf numFmtId="0" fontId="11" fillId="0" borderId="1" xfId="0" applyFont="1" applyFill="1" applyBorder="1" applyAlignment="1">
      <alignment horizontal="center"/>
    </xf>
    <xf numFmtId="0" fontId="5" fillId="0" borderId="12" xfId="0" applyFont="1" applyFill="1" applyBorder="1" applyAlignment="1">
      <alignment horizontal="center" vertical="top" wrapText="1"/>
    </xf>
    <xf numFmtId="0" fontId="5" fillId="12" borderId="10" xfId="0" applyFont="1" applyFill="1" applyBorder="1" applyAlignment="1">
      <alignment vertical="center"/>
    </xf>
    <xf numFmtId="0" fontId="5" fillId="12" borderId="4" xfId="0" applyFont="1" applyFill="1" applyBorder="1" applyAlignment="1">
      <alignment vertical="center"/>
    </xf>
    <xf numFmtId="49" fontId="5" fillId="16" borderId="9" xfId="0" applyNumberFormat="1" applyFont="1" applyFill="1" applyBorder="1" applyAlignment="1" applyProtection="1">
      <alignment horizontal="center" vertical="center"/>
      <protection locked="0"/>
    </xf>
    <xf numFmtId="0" fontId="0" fillId="0" borderId="0" xfId="0" quotePrefix="1" applyAlignment="1">
      <alignment horizontal="center"/>
    </xf>
    <xf numFmtId="14" fontId="0" fillId="0" borderId="0" xfId="0" applyNumberFormat="1" applyAlignment="1">
      <alignment horizontal="center"/>
    </xf>
    <xf numFmtId="14" fontId="0" fillId="0" borderId="0" xfId="0" applyNumberFormat="1" applyAlignment="1">
      <alignment horizontal="left"/>
    </xf>
    <xf numFmtId="0" fontId="5" fillId="0" borderId="0" xfId="0" applyFont="1" applyAlignment="1">
      <alignment horizontal="center"/>
    </xf>
    <xf numFmtId="0" fontId="5" fillId="0" borderId="0" xfId="0" applyFont="1" applyAlignment="1">
      <alignment horizontal="right"/>
    </xf>
    <xf numFmtId="164" fontId="10" fillId="4" borderId="1" xfId="0" applyNumberFormat="1" applyFont="1" applyFill="1" applyBorder="1" applyAlignment="1">
      <alignment horizontal="center"/>
    </xf>
    <xf numFmtId="16" fontId="10" fillId="4" borderId="1" xfId="0" applyNumberFormat="1" applyFont="1" applyFill="1" applyBorder="1" applyAlignment="1">
      <alignment horizontal="center"/>
    </xf>
    <xf numFmtId="16" fontId="10" fillId="17" borderId="1" xfId="0" applyNumberFormat="1" applyFont="1" applyFill="1" applyBorder="1" applyAlignment="1">
      <alignment horizontal="center"/>
    </xf>
    <xf numFmtId="16" fontId="10" fillId="18" borderId="1" xfId="0" applyNumberFormat="1" applyFont="1" applyFill="1" applyBorder="1" applyAlignment="1">
      <alignment horizontal="center"/>
    </xf>
    <xf numFmtId="0" fontId="9" fillId="0" borderId="12" xfId="0" applyFont="1" applyFill="1" applyBorder="1" applyAlignment="1" applyProtection="1">
      <alignment horizontal="center" vertical="top" wrapText="1"/>
      <protection locked="0"/>
    </xf>
    <xf numFmtId="49" fontId="0" fillId="0" borderId="0" xfId="0" applyNumberFormat="1" applyAlignment="1">
      <alignment horizontal="left" vertical="top" indent="1"/>
    </xf>
    <xf numFmtId="49" fontId="9" fillId="0" borderId="0" xfId="0" applyNumberFormat="1" applyFont="1" applyAlignment="1">
      <alignment horizontal="left" vertical="top" indent="1"/>
    </xf>
    <xf numFmtId="49" fontId="9" fillId="0" borderId="0" xfId="0" applyNumberFormat="1" applyFont="1" applyAlignment="1">
      <alignment horizontal="left" vertical="top" wrapText="1" indent="1"/>
    </xf>
    <xf numFmtId="0" fontId="9" fillId="0" borderId="0" xfId="0" applyFont="1" applyAlignment="1">
      <alignment horizontal="center" vertical="center"/>
    </xf>
    <xf numFmtId="14" fontId="0" fillId="0" borderId="0" xfId="0" applyNumberFormat="1"/>
    <xf numFmtId="0" fontId="9" fillId="0" borderId="1" xfId="0" applyFont="1" applyFill="1" applyBorder="1" applyAlignment="1" applyProtection="1">
      <alignment horizontal="left" vertical="top" wrapText="1" indent="1"/>
      <protection locked="0"/>
    </xf>
    <xf numFmtId="49" fontId="9" fillId="0" borderId="0" xfId="0" quotePrefix="1" applyNumberFormat="1" applyFont="1" applyAlignment="1">
      <alignment horizontal="left" vertical="top" indent="1"/>
    </xf>
    <xf numFmtId="49" fontId="0" fillId="0" borderId="0" xfId="0" quotePrefix="1" applyNumberFormat="1" applyAlignment="1">
      <alignment horizontal="left" vertical="top" indent="1"/>
    </xf>
    <xf numFmtId="0" fontId="25" fillId="0" borderId="0" xfId="0" applyFont="1"/>
    <xf numFmtId="0" fontId="0" fillId="0" borderId="0" xfId="0" applyAlignment="1">
      <alignment horizontal="left" vertical="top"/>
    </xf>
    <xf numFmtId="0" fontId="0" fillId="0" borderId="0" xfId="0" applyAlignment="1">
      <alignment vertical="top"/>
    </xf>
    <xf numFmtId="0" fontId="26" fillId="0" borderId="0" xfId="0" applyFont="1"/>
    <xf numFmtId="0" fontId="26" fillId="0" borderId="0" xfId="0" applyFont="1" applyAlignment="1">
      <alignment horizontal="left" vertical="top"/>
    </xf>
    <xf numFmtId="0" fontId="26" fillId="0" borderId="0" xfId="0" applyFont="1" applyAlignment="1">
      <alignment vertical="top"/>
    </xf>
    <xf numFmtId="0" fontId="9" fillId="0" borderId="0" xfId="0" applyFont="1" applyAlignment="1">
      <alignment wrapText="1"/>
    </xf>
    <xf numFmtId="0" fontId="27" fillId="0" borderId="0" xfId="0" applyFont="1"/>
    <xf numFmtId="0" fontId="20" fillId="0" borderId="0" xfId="0" applyFont="1"/>
    <xf numFmtId="0" fontId="9" fillId="0" borderId="0" xfId="0" quotePrefix="1" applyFont="1"/>
    <xf numFmtId="0" fontId="25" fillId="0" borderId="0" xfId="0" quotePrefix="1" applyFont="1"/>
    <xf numFmtId="0" fontId="25" fillId="0" borderId="0" xfId="0" quotePrefix="1" applyFont="1" applyAlignment="1">
      <alignment vertical="top"/>
    </xf>
    <xf numFmtId="0" fontId="9" fillId="0" borderId="0" xfId="0" applyFont="1" applyAlignment="1">
      <alignment vertical="top" wrapText="1"/>
    </xf>
    <xf numFmtId="0" fontId="25" fillId="0" borderId="0" xfId="0" quotePrefix="1" applyFont="1" applyAlignment="1">
      <alignment horizontal="left" vertical="top"/>
    </xf>
    <xf numFmtId="0" fontId="9" fillId="0" borderId="0" xfId="0" applyFont="1" applyAlignment="1">
      <alignment horizontal="left" vertical="top" wrapText="1"/>
    </xf>
    <xf numFmtId="0" fontId="0" fillId="0" borderId="0" xfId="0" applyAlignment="1">
      <alignment vertical="top" wrapText="1"/>
    </xf>
    <xf numFmtId="0" fontId="25" fillId="0" borderId="0" xfId="0" applyFont="1" applyAlignment="1">
      <alignment vertical="top"/>
    </xf>
    <xf numFmtId="0" fontId="25" fillId="0" borderId="0" xfId="0" applyFont="1" applyAlignment="1">
      <alignment horizontal="left" vertical="top"/>
    </xf>
    <xf numFmtId="0" fontId="0" fillId="0" borderId="0" xfId="0" applyAlignment="1">
      <alignment horizontal="left" vertical="top" wrapText="1"/>
    </xf>
    <xf numFmtId="0" fontId="22" fillId="0" borderId="0" xfId="0" applyFont="1"/>
    <xf numFmtId="0" fontId="21" fillId="0" borderId="0" xfId="0" quotePrefix="1" applyFont="1" applyAlignment="1">
      <alignment horizontal="left" vertical="center" indent="1"/>
    </xf>
    <xf numFmtId="49" fontId="5" fillId="0" borderId="0" xfId="0" applyNumberFormat="1" applyFont="1" applyAlignment="1">
      <alignment horizontal="left" vertical="top" indent="1"/>
    </xf>
    <xf numFmtId="0" fontId="15" fillId="5" borderId="0" xfId="0" applyFont="1" applyFill="1"/>
    <xf numFmtId="0" fontId="1" fillId="0" borderId="1" xfId="0" applyFont="1" applyBorder="1" applyAlignment="1" applyProtection="1">
      <alignment horizontal="left"/>
      <protection locked="0"/>
    </xf>
    <xf numFmtId="0" fontId="15" fillId="5" borderId="4" xfId="0" applyFont="1" applyFill="1" applyBorder="1" applyAlignment="1"/>
    <xf numFmtId="16" fontId="10" fillId="13" borderId="1" xfId="0" applyNumberFormat="1" applyFont="1" applyFill="1" applyBorder="1" applyAlignment="1">
      <alignment horizontal="center"/>
    </xf>
    <xf numFmtId="16" fontId="10" fillId="19" borderId="1" xfId="0" applyNumberFormat="1" applyFont="1" applyFill="1" applyBorder="1" applyAlignment="1">
      <alignment horizontal="center"/>
    </xf>
    <xf numFmtId="16" fontId="10" fillId="0" borderId="4" xfId="0" applyNumberFormat="1" applyFont="1" applyFill="1" applyBorder="1" applyAlignment="1">
      <alignment horizontal="center"/>
    </xf>
    <xf numFmtId="0" fontId="15" fillId="5" borderId="4" xfId="0" applyFont="1" applyFill="1" applyBorder="1" applyAlignment="1">
      <alignment horizontal="center"/>
    </xf>
    <xf numFmtId="0" fontId="1" fillId="20" borderId="1" xfId="0" applyFont="1" applyFill="1" applyBorder="1" applyAlignment="1" applyProtection="1">
      <alignment horizontal="left" wrapText="1"/>
      <protection locked="0"/>
    </xf>
    <xf numFmtId="0" fontId="1" fillId="0" borderId="1" xfId="0" applyFont="1" applyBorder="1" applyAlignment="1">
      <alignment horizontal="right" wrapText="1"/>
    </xf>
    <xf numFmtId="14" fontId="0" fillId="0" borderId="1" xfId="0" applyNumberFormat="1" applyBorder="1" applyAlignment="1">
      <alignment horizontal="left"/>
    </xf>
    <xf numFmtId="16" fontId="10" fillId="21" borderId="1" xfId="0" applyNumberFormat="1" applyFont="1" applyFill="1" applyBorder="1" applyAlignment="1">
      <alignment horizontal="center"/>
    </xf>
    <xf numFmtId="0" fontId="13" fillId="21" borderId="0" xfId="0" applyFont="1" applyFill="1" applyAlignment="1">
      <alignment horizontal="center"/>
    </xf>
    <xf numFmtId="0" fontId="12" fillId="21" borderId="0" xfId="0" applyFont="1" applyFill="1"/>
    <xf numFmtId="0" fontId="15" fillId="21" borderId="0" xfId="0" applyFont="1" applyFill="1" applyAlignment="1">
      <alignment horizontal="center"/>
    </xf>
    <xf numFmtId="0" fontId="5" fillId="21" borderId="1" xfId="0" applyFont="1" applyFill="1" applyBorder="1" applyAlignment="1" applyProtection="1">
      <alignment horizontal="center" vertical="center"/>
    </xf>
    <xf numFmtId="49" fontId="5" fillId="0" borderId="0" xfId="0" applyNumberFormat="1" applyFont="1" applyFill="1" applyProtection="1"/>
    <xf numFmtId="16" fontId="10" fillId="23" borderId="1" xfId="0" applyNumberFormat="1" applyFont="1" applyFill="1" applyBorder="1" applyAlignment="1">
      <alignment horizontal="center"/>
    </xf>
    <xf numFmtId="0" fontId="5" fillId="23" borderId="1" xfId="0" applyFont="1" applyFill="1" applyBorder="1" applyAlignment="1">
      <alignment horizontal="center" vertical="center"/>
    </xf>
    <xf numFmtId="0" fontId="9" fillId="0" borderId="0" xfId="0" applyFont="1" applyAlignment="1">
      <alignment horizontal="center"/>
    </xf>
    <xf numFmtId="0" fontId="9" fillId="22" borderId="0" xfId="0" applyFont="1" applyFill="1"/>
    <xf numFmtId="0" fontId="9" fillId="24" borderId="0" xfId="0" applyFont="1" applyFill="1"/>
    <xf numFmtId="0" fontId="9" fillId="19" borderId="0" xfId="0" applyFont="1" applyFill="1"/>
    <xf numFmtId="0" fontId="0" fillId="0" borderId="0" xfId="0" applyBorder="1" applyProtection="1">
      <protection locked="0"/>
    </xf>
    <xf numFmtId="0" fontId="0" fillId="0" borderId="1" xfId="0" applyBorder="1"/>
    <xf numFmtId="0" fontId="2" fillId="2" borderId="1" xfId="0" applyFont="1" applyFill="1" applyBorder="1" applyAlignment="1">
      <alignment wrapText="1"/>
    </xf>
    <xf numFmtId="0" fontId="15" fillId="5" borderId="4" xfId="0" applyFont="1" applyFill="1" applyBorder="1" applyAlignment="1">
      <alignment horizontal="center"/>
    </xf>
    <xf numFmtId="0" fontId="9" fillId="10" borderId="0" xfId="0" applyFont="1" applyFill="1" applyAlignment="1">
      <alignment horizontal="center" vertical="center"/>
    </xf>
    <xf numFmtId="0" fontId="5" fillId="5" borderId="0" xfId="0" applyFont="1" applyFill="1" applyAlignment="1">
      <alignment horizontal="left"/>
    </xf>
    <xf numFmtId="0" fontId="7" fillId="5" borderId="3" xfId="0" applyNumberFormat="1" applyFont="1" applyFill="1" applyBorder="1" applyAlignment="1" applyProtection="1">
      <alignment horizontal="left"/>
    </xf>
    <xf numFmtId="0" fontId="28" fillId="0" borderId="0" xfId="0" quotePrefix="1" applyFont="1" applyFill="1" applyAlignment="1">
      <alignment horizontal="center" vertical="center"/>
    </xf>
    <xf numFmtId="0" fontId="28" fillId="0" borderId="0" xfId="0" applyFont="1" applyFill="1" applyAlignment="1">
      <alignment horizontal="center" vertical="center"/>
    </xf>
    <xf numFmtId="0" fontId="15" fillId="5" borderId="4" xfId="0" applyFont="1" applyFill="1" applyBorder="1" applyAlignment="1">
      <alignment horizontal="left"/>
    </xf>
    <xf numFmtId="0" fontId="9" fillId="0" borderId="9" xfId="0" applyFont="1" applyFill="1" applyBorder="1" applyAlignment="1" applyProtection="1">
      <alignment horizontal="left" vertical="center" wrapText="1" indent="1"/>
    </xf>
    <xf numFmtId="0" fontId="9" fillId="0" borderId="12" xfId="0" applyFont="1" applyFill="1" applyBorder="1" applyAlignment="1" applyProtection="1">
      <alignment horizontal="left" vertical="center" wrapText="1" indent="1"/>
    </xf>
    <xf numFmtId="0" fontId="5" fillId="0" borderId="9" xfId="0" applyFont="1" applyFill="1" applyBorder="1" applyAlignment="1" applyProtection="1">
      <alignment horizontal="left" vertical="center" wrapText="1" indent="1"/>
    </xf>
    <xf numFmtId="0" fontId="5" fillId="0" borderId="12" xfId="0" applyFont="1" applyFill="1" applyBorder="1" applyAlignment="1" applyProtection="1">
      <alignment horizontal="left" vertical="center" wrapText="1" indent="1"/>
    </xf>
    <xf numFmtId="0" fontId="23" fillId="15" borderId="9" xfId="0" applyFont="1" applyFill="1" applyBorder="1" applyAlignment="1" applyProtection="1">
      <alignment horizontal="left" vertical="center" wrapText="1" indent="1"/>
    </xf>
    <xf numFmtId="0" fontId="23" fillId="15" borderId="12" xfId="0" applyFont="1" applyFill="1" applyBorder="1" applyAlignment="1" applyProtection="1">
      <alignment horizontal="left" vertical="center" wrapText="1" indent="1"/>
    </xf>
    <xf numFmtId="0" fontId="7" fillId="12" borderId="0" xfId="0" applyFont="1" applyFill="1" applyAlignment="1" applyProtection="1">
      <alignment horizontal="left" wrapText="1"/>
    </xf>
    <xf numFmtId="0" fontId="0" fillId="12" borderId="0" xfId="0" applyFill="1" applyAlignment="1" applyProtection="1"/>
    <xf numFmtId="0" fontId="5" fillId="12" borderId="0" xfId="0" applyFont="1" applyFill="1" applyAlignment="1" applyProtection="1">
      <alignment horizontal="left" wrapText="1"/>
    </xf>
    <xf numFmtId="0" fontId="5" fillId="12" borderId="0" xfId="0" applyFont="1" applyFill="1" applyAlignment="1" applyProtection="1"/>
    <xf numFmtId="0" fontId="9" fillId="12" borderId="0" xfId="0" applyFont="1" applyFill="1" applyAlignment="1" applyProtection="1">
      <alignment vertical="center" wrapText="1"/>
    </xf>
    <xf numFmtId="0" fontId="0" fillId="12" borderId="0" xfId="0" applyFill="1" applyAlignment="1" applyProtection="1">
      <alignment vertical="center" wrapText="1"/>
    </xf>
    <xf numFmtId="49" fontId="9" fillId="0" borderId="9" xfId="0" applyNumberFormat="1" applyFont="1" applyFill="1" applyBorder="1" applyAlignment="1" applyProtection="1">
      <alignment horizontal="left" vertical="center" indent="1"/>
      <protection locked="0"/>
    </xf>
    <xf numFmtId="49" fontId="9" fillId="0" borderId="11" xfId="0" applyNumberFormat="1" applyFont="1" applyFill="1" applyBorder="1" applyAlignment="1" applyProtection="1">
      <alignment horizontal="left" vertical="center" indent="1"/>
      <protection locked="0"/>
    </xf>
    <xf numFmtId="49" fontId="9" fillId="0" borderId="12" xfId="0" applyNumberFormat="1" applyFont="1" applyFill="1" applyBorder="1" applyAlignment="1" applyProtection="1">
      <alignment horizontal="left" vertical="center" indent="1"/>
      <protection locked="0"/>
    </xf>
    <xf numFmtId="0" fontId="0" fillId="0" borderId="1" xfId="0" applyBorder="1" applyAlignment="1">
      <alignment horizontal="left" vertical="center" indent="1"/>
    </xf>
    <xf numFmtId="0" fontId="5" fillId="0" borderId="1" xfId="0" applyFont="1" applyBorder="1" applyAlignment="1">
      <alignment horizontal="right" vertical="center"/>
    </xf>
    <xf numFmtId="0" fontId="8" fillId="2" borderId="9"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5" fillId="0" borderId="9" xfId="0" applyFont="1" applyBorder="1" applyAlignment="1">
      <alignment horizontal="right" vertical="center"/>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9" fillId="5" borderId="0" xfId="0" applyFont="1" applyFill="1" applyBorder="1" applyAlignment="1">
      <alignment horizontal="left" vertical="center"/>
    </xf>
    <xf numFmtId="0" fontId="0" fillId="5" borderId="0" xfId="0" applyFill="1" applyBorder="1" applyAlignment="1">
      <alignment horizontal="left" vertical="center"/>
    </xf>
    <xf numFmtId="0" fontId="9" fillId="16" borderId="1" xfId="0" applyFont="1" applyFill="1" applyBorder="1" applyAlignment="1" applyProtection="1">
      <alignment horizontal="left" vertical="center"/>
    </xf>
    <xf numFmtId="49" fontId="9" fillId="12" borderId="9" xfId="0" applyNumberFormat="1" applyFont="1" applyFill="1" applyBorder="1" applyAlignment="1" applyProtection="1">
      <alignment horizontal="left" vertical="center" wrapText="1"/>
      <protection locked="0"/>
    </xf>
    <xf numFmtId="49" fontId="9" fillId="12" borderId="11" xfId="0" applyNumberFormat="1" applyFont="1" applyFill="1" applyBorder="1" applyAlignment="1" applyProtection="1">
      <alignment horizontal="left" vertical="center" wrapText="1"/>
      <protection locked="0"/>
    </xf>
    <xf numFmtId="49" fontId="9" fillId="12" borderId="12" xfId="0" applyNumberFormat="1" applyFont="1" applyFill="1" applyBorder="1" applyAlignment="1" applyProtection="1">
      <alignment horizontal="left" vertical="center" wrapText="1"/>
      <protection locked="0"/>
    </xf>
    <xf numFmtId="0" fontId="9" fillId="12" borderId="0" xfId="0" applyFont="1" applyFill="1" applyBorder="1" applyAlignment="1" applyProtection="1">
      <alignment horizontal="left" vertical="center"/>
    </xf>
    <xf numFmtId="0" fontId="0" fillId="12" borderId="0" xfId="0" applyFill="1" applyBorder="1" applyAlignment="1" applyProtection="1">
      <alignment horizontal="left" vertical="center"/>
    </xf>
    <xf numFmtId="0" fontId="9" fillId="12" borderId="1" xfId="0" applyFont="1" applyFill="1" applyBorder="1" applyAlignment="1" applyProtection="1">
      <alignment horizontal="right" vertical="center"/>
    </xf>
    <xf numFmtId="0" fontId="7" fillId="16" borderId="9" xfId="0" applyFont="1" applyFill="1" applyBorder="1" applyAlignment="1" applyProtection="1">
      <alignment horizontal="right" vertical="center"/>
    </xf>
    <xf numFmtId="0" fontId="7" fillId="16" borderId="11" xfId="0" applyFont="1" applyFill="1" applyBorder="1" applyAlignment="1" applyProtection="1">
      <alignment horizontal="right" vertical="center"/>
    </xf>
    <xf numFmtId="0" fontId="7" fillId="16" borderId="12" xfId="0" applyFont="1" applyFill="1" applyBorder="1" applyAlignment="1" applyProtection="1">
      <alignment horizontal="right" vertical="center"/>
    </xf>
    <xf numFmtId="0" fontId="9" fillId="12" borderId="13" xfId="0" applyFont="1" applyFill="1" applyBorder="1" applyAlignment="1" applyProtection="1">
      <alignment horizontal="right" vertical="center"/>
      <protection locked="0"/>
    </xf>
    <xf numFmtId="0" fontId="5" fillId="12" borderId="3" xfId="0" applyFont="1" applyFill="1" applyBorder="1" applyAlignment="1" applyProtection="1">
      <alignment horizontal="left"/>
    </xf>
    <xf numFmtId="0" fontId="5" fillId="12" borderId="1" xfId="0" applyFont="1" applyFill="1" applyBorder="1" applyAlignment="1" applyProtection="1">
      <alignment horizontal="right" vertical="center"/>
    </xf>
    <xf numFmtId="0" fontId="5" fillId="12" borderId="1" xfId="0" applyFont="1" applyFill="1" applyBorder="1" applyAlignment="1" applyProtection="1">
      <alignment horizontal="right"/>
    </xf>
    <xf numFmtId="0" fontId="0" fillId="12" borderId="9" xfId="0" applyFill="1" applyBorder="1" applyAlignment="1" applyProtection="1">
      <alignment horizontal="left" vertical="center" indent="1"/>
    </xf>
    <xf numFmtId="0" fontId="0" fillId="12" borderId="12" xfId="0" applyFill="1" applyBorder="1" applyAlignment="1" applyProtection="1">
      <alignment horizontal="left" vertical="center" indent="1"/>
    </xf>
    <xf numFmtId="14" fontId="0" fillId="12" borderId="1" xfId="0" applyNumberFormat="1" applyFill="1" applyBorder="1" applyAlignment="1" applyProtection="1">
      <alignment horizontal="left" indent="1"/>
    </xf>
    <xf numFmtId="0" fontId="0" fillId="12" borderId="1" xfId="0" applyFill="1" applyBorder="1" applyAlignment="1" applyProtection="1">
      <alignment horizontal="left" indent="1"/>
    </xf>
    <xf numFmtId="14" fontId="0" fillId="12" borderId="1" xfId="0" applyNumberFormat="1" applyFill="1" applyBorder="1" applyAlignment="1" applyProtection="1">
      <alignment horizontal="left" vertical="center" indent="1"/>
      <protection locked="0"/>
    </xf>
    <xf numFmtId="0" fontId="0" fillId="12" borderId="1" xfId="0" applyFill="1" applyBorder="1" applyAlignment="1" applyProtection="1">
      <alignment horizontal="left" vertical="center" indent="1"/>
    </xf>
    <xf numFmtId="0" fontId="5" fillId="12" borderId="10" xfId="0" applyFont="1" applyFill="1" applyBorder="1" applyAlignment="1">
      <alignment horizontal="right" vertical="center" wrapText="1"/>
    </xf>
    <xf numFmtId="0" fontId="5" fillId="12" borderId="4" xfId="0" applyFont="1" applyFill="1" applyBorder="1" applyAlignment="1">
      <alignment horizontal="right" vertical="center" wrapText="1"/>
    </xf>
    <xf numFmtId="0" fontId="5" fillId="12" borderId="2" xfId="0" applyFont="1" applyFill="1" applyBorder="1" applyAlignment="1">
      <alignment horizontal="right" vertical="center" wrapText="1"/>
    </xf>
    <xf numFmtId="0" fontId="5" fillId="12" borderId="0" xfId="0" applyFont="1" applyFill="1" applyBorder="1" applyAlignment="1">
      <alignment horizontal="right" vertical="center" wrapText="1"/>
    </xf>
    <xf numFmtId="0" fontId="5" fillId="12" borderId="8" xfId="0" applyFont="1" applyFill="1" applyBorder="1" applyAlignment="1">
      <alignment horizontal="right" vertical="center" wrapText="1"/>
    </xf>
    <xf numFmtId="0" fontId="5" fillId="12" borderId="3" xfId="0" applyFont="1" applyFill="1" applyBorder="1" applyAlignment="1">
      <alignment horizontal="right" vertical="center" wrapText="1"/>
    </xf>
    <xf numFmtId="49" fontId="4" fillId="12" borderId="5" xfId="0" applyNumberFormat="1" applyFont="1" applyFill="1" applyBorder="1" applyAlignment="1" applyProtection="1">
      <alignment horizontal="center" vertical="center"/>
      <protection locked="0"/>
    </xf>
    <xf numFmtId="49" fontId="4" fillId="12" borderId="6" xfId="0" applyNumberFormat="1" applyFont="1" applyFill="1" applyBorder="1" applyAlignment="1" applyProtection="1">
      <alignment horizontal="center" vertical="center"/>
      <protection locked="0"/>
    </xf>
    <xf numFmtId="49" fontId="4" fillId="12" borderId="7" xfId="0" applyNumberFormat="1" applyFont="1" applyFill="1" applyBorder="1" applyAlignment="1" applyProtection="1">
      <alignment horizontal="center" vertical="center"/>
      <protection locked="0"/>
    </xf>
    <xf numFmtId="0" fontId="5" fillId="12" borderId="10" xfId="0" applyFont="1" applyFill="1" applyBorder="1" applyAlignment="1">
      <alignment horizontal="left" indent="1"/>
    </xf>
    <xf numFmtId="0" fontId="5" fillId="12" borderId="5" xfId="0" applyFont="1" applyFill="1" applyBorder="1" applyAlignment="1">
      <alignment horizontal="left" indent="1"/>
    </xf>
    <xf numFmtId="49" fontId="9" fillId="12" borderId="2" xfId="0" applyNumberFormat="1" applyFont="1" applyFill="1" applyBorder="1" applyAlignment="1" applyProtection="1">
      <alignment horizontal="left" vertical="top" wrapText="1"/>
      <protection locked="0"/>
    </xf>
    <xf numFmtId="49" fontId="9" fillId="12" borderId="0" xfId="0" applyNumberFormat="1" applyFont="1" applyFill="1" applyBorder="1" applyAlignment="1" applyProtection="1">
      <alignment horizontal="left" vertical="top" wrapText="1"/>
      <protection locked="0"/>
    </xf>
    <xf numFmtId="49" fontId="9" fillId="12" borderId="8" xfId="0" applyNumberFormat="1" applyFont="1" applyFill="1" applyBorder="1" applyAlignment="1" applyProtection="1">
      <alignment horizontal="left" vertical="top" wrapText="1"/>
      <protection locked="0"/>
    </xf>
    <xf numFmtId="49" fontId="9" fillId="12" borderId="3" xfId="0" applyNumberFormat="1" applyFont="1" applyFill="1" applyBorder="1" applyAlignment="1" applyProtection="1">
      <alignment horizontal="left" vertical="top" wrapText="1"/>
      <protection locked="0"/>
    </xf>
    <xf numFmtId="49" fontId="9" fillId="12" borderId="7" xfId="0" applyNumberFormat="1" applyFont="1" applyFill="1" applyBorder="1" applyAlignment="1" applyProtection="1">
      <alignment horizontal="left" vertical="top" wrapText="1"/>
      <protection locked="0"/>
    </xf>
    <xf numFmtId="0" fontId="9" fillId="12" borderId="2" xfId="0" applyFont="1" applyFill="1" applyBorder="1" applyAlignment="1">
      <alignment horizontal="left" indent="1"/>
    </xf>
    <xf numFmtId="0" fontId="9" fillId="12" borderId="6" xfId="0" applyFont="1" applyFill="1" applyBorder="1" applyAlignment="1">
      <alignment horizontal="left" indent="1"/>
    </xf>
    <xf numFmtId="0" fontId="5" fillId="12" borderId="8" xfId="0" applyFont="1" applyFill="1" applyBorder="1" applyAlignment="1">
      <alignment horizontal="left" indent="1"/>
    </xf>
    <xf numFmtId="0" fontId="5" fillId="12" borderId="7" xfId="0" applyFont="1" applyFill="1" applyBorder="1" applyAlignment="1">
      <alignment horizontal="left" indent="1"/>
    </xf>
    <xf numFmtId="0" fontId="23" fillId="15" borderId="9" xfId="0" applyFont="1" applyFill="1" applyBorder="1" applyAlignment="1">
      <alignment horizontal="left" indent="1"/>
    </xf>
    <xf numFmtId="0" fontId="23" fillId="15" borderId="11" xfId="0" applyFont="1" applyFill="1" applyBorder="1" applyAlignment="1">
      <alignment horizontal="left" indent="1"/>
    </xf>
    <xf numFmtId="0" fontId="23" fillId="15" borderId="12" xfId="0" applyFont="1" applyFill="1" applyBorder="1" applyAlignment="1">
      <alignment horizontal="left" indent="1"/>
    </xf>
    <xf numFmtId="0" fontId="5" fillId="12" borderId="9" xfId="0" applyFont="1" applyFill="1" applyBorder="1" applyAlignment="1">
      <alignment horizontal="right" vertical="center"/>
    </xf>
    <xf numFmtId="0" fontId="5" fillId="12" borderId="11" xfId="0" applyFont="1" applyFill="1" applyBorder="1" applyAlignment="1">
      <alignment horizontal="right" vertical="center"/>
    </xf>
    <xf numFmtId="0" fontId="5" fillId="12" borderId="12" xfId="0" applyFont="1" applyFill="1" applyBorder="1" applyAlignment="1">
      <alignment horizontal="right" vertical="center"/>
    </xf>
    <xf numFmtId="0" fontId="0" fillId="12" borderId="9" xfId="0" applyFill="1" applyBorder="1" applyAlignment="1">
      <alignment horizontal="left" vertical="center" indent="1"/>
    </xf>
    <xf numFmtId="0" fontId="0" fillId="12" borderId="12" xfId="0" applyFill="1" applyBorder="1" applyAlignment="1">
      <alignment horizontal="left" vertical="center" indent="1"/>
    </xf>
    <xf numFmtId="0" fontId="0" fillId="12" borderId="13" xfId="0"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5" fillId="12" borderId="1" xfId="0" applyFont="1" applyFill="1" applyBorder="1" applyAlignment="1">
      <alignment horizontal="right" vertical="center"/>
    </xf>
    <xf numFmtId="14" fontId="0" fillId="12" borderId="9" xfId="0" applyNumberFormat="1" applyFill="1" applyBorder="1" applyAlignment="1">
      <alignment horizontal="left" indent="1"/>
    </xf>
    <xf numFmtId="0" fontId="0" fillId="12" borderId="11" xfId="0" applyFill="1" applyBorder="1" applyAlignment="1">
      <alignment horizontal="left" indent="1"/>
    </xf>
    <xf numFmtId="0" fontId="0" fillId="12" borderId="12" xfId="0" applyFill="1" applyBorder="1" applyAlignment="1">
      <alignment horizontal="left" indent="1"/>
    </xf>
    <xf numFmtId="0" fontId="5" fillId="12" borderId="9" xfId="0" applyFont="1" applyFill="1" applyBorder="1" applyAlignment="1">
      <alignment horizontal="right"/>
    </xf>
    <xf numFmtId="0" fontId="5" fillId="12" borderId="11" xfId="0" applyFont="1" applyFill="1" applyBorder="1" applyAlignment="1">
      <alignment horizontal="right"/>
    </xf>
    <xf numFmtId="0" fontId="5" fillId="12" borderId="12" xfId="0" applyFont="1" applyFill="1" applyBorder="1" applyAlignment="1">
      <alignment horizontal="right"/>
    </xf>
    <xf numFmtId="14" fontId="5" fillId="12" borderId="9" xfId="0" applyNumberFormat="1" applyFont="1" applyFill="1" applyBorder="1" applyAlignment="1" applyProtection="1">
      <alignment horizontal="left" vertical="center" indent="1"/>
      <protection locked="0"/>
    </xf>
    <xf numFmtId="14" fontId="5" fillId="12" borderId="11" xfId="0" applyNumberFormat="1" applyFont="1" applyFill="1" applyBorder="1" applyAlignment="1" applyProtection="1">
      <alignment horizontal="left" vertical="center" indent="1"/>
      <protection locked="0"/>
    </xf>
    <xf numFmtId="14" fontId="5" fillId="12" borderId="12" xfId="0" applyNumberFormat="1" applyFont="1" applyFill="1" applyBorder="1" applyAlignment="1" applyProtection="1">
      <alignment horizontal="left" vertical="center" indent="1"/>
      <protection locked="0"/>
    </xf>
    <xf numFmtId="0" fontId="0" fillId="12" borderId="11" xfId="0" applyFill="1" applyBorder="1" applyAlignment="1">
      <alignment horizontal="left" vertical="center" indent="1"/>
    </xf>
    <xf numFmtId="0" fontId="23" fillId="15" borderId="10" xfId="0" applyFont="1" applyFill="1" applyBorder="1" applyAlignment="1">
      <alignment horizontal="left" indent="1"/>
    </xf>
    <xf numFmtId="0" fontId="23" fillId="15" borderId="4" xfId="0" applyFont="1" applyFill="1" applyBorder="1" applyAlignment="1">
      <alignment horizontal="left" indent="1"/>
    </xf>
    <xf numFmtId="0" fontId="5" fillId="12" borderId="1" xfId="0" applyFont="1" applyFill="1" applyBorder="1" applyAlignment="1">
      <alignment horizontal="center" vertical="center"/>
    </xf>
    <xf numFmtId="0" fontId="10" fillId="0" borderId="9" xfId="0" applyFont="1" applyBorder="1" applyAlignment="1" applyProtection="1">
      <alignment horizontal="left" vertical="top" wrapText="1" indent="1"/>
      <protection locked="0"/>
    </xf>
    <xf numFmtId="0" fontId="10" fillId="0" borderId="11" xfId="0" applyFont="1" applyBorder="1" applyAlignment="1" applyProtection="1">
      <alignment horizontal="left" vertical="top" wrapText="1" indent="1"/>
      <protection locked="0"/>
    </xf>
    <xf numFmtId="0" fontId="10" fillId="0" borderId="12" xfId="0" applyFont="1" applyBorder="1" applyAlignment="1" applyProtection="1">
      <alignment horizontal="left" vertical="top" wrapText="1" indent="1"/>
      <protection locked="0"/>
    </xf>
    <xf numFmtId="0" fontId="23" fillId="15" borderId="8" xfId="0" applyFont="1" applyFill="1" applyBorder="1" applyAlignment="1">
      <alignment horizontal="left" indent="1"/>
    </xf>
    <xf numFmtId="0" fontId="23" fillId="15" borderId="3" xfId="0" applyFont="1" applyFill="1" applyBorder="1" applyAlignment="1">
      <alignment horizontal="left" indent="1"/>
    </xf>
    <xf numFmtId="0" fontId="23" fillId="15" borderId="5" xfId="0" applyFont="1" applyFill="1" applyBorder="1" applyAlignment="1">
      <alignment horizontal="left" indent="1"/>
    </xf>
    <xf numFmtId="0" fontId="5" fillId="0" borderId="9" xfId="0" applyFont="1" applyFill="1" applyBorder="1" applyAlignment="1">
      <alignment horizontal="left" vertical="center" wrapText="1" indent="1"/>
    </xf>
    <xf numFmtId="0" fontId="5" fillId="0" borderId="11" xfId="0" applyFont="1" applyFill="1" applyBorder="1" applyAlignment="1">
      <alignment horizontal="left" vertical="center" wrapText="1" indent="1"/>
    </xf>
    <xf numFmtId="0" fontId="5" fillId="0" borderId="12" xfId="0" applyFont="1" applyFill="1" applyBorder="1" applyAlignment="1">
      <alignment horizontal="left" vertical="center" wrapText="1" indent="1"/>
    </xf>
    <xf numFmtId="0" fontId="9" fillId="0" borderId="9" xfId="0" applyFont="1" applyFill="1" applyBorder="1" applyAlignment="1" applyProtection="1">
      <alignment horizontal="left" vertical="center" wrapText="1" indent="1"/>
      <protection locked="0"/>
    </xf>
    <xf numFmtId="0" fontId="9" fillId="0" borderId="11" xfId="0" applyFont="1" applyFill="1" applyBorder="1" applyAlignment="1" applyProtection="1">
      <alignment horizontal="left" vertical="center" wrapText="1" indent="1"/>
      <protection locked="0"/>
    </xf>
    <xf numFmtId="0" fontId="9" fillId="0" borderId="12" xfId="0" applyFont="1" applyFill="1" applyBorder="1" applyAlignment="1" applyProtection="1">
      <alignment horizontal="left" vertical="center" wrapText="1" indent="1"/>
      <protection locked="0"/>
    </xf>
    <xf numFmtId="14" fontId="0" fillId="12" borderId="9" xfId="0" applyNumberFormat="1" applyFill="1" applyBorder="1" applyAlignment="1" applyProtection="1">
      <alignment horizontal="left" indent="1"/>
      <protection locked="0"/>
    </xf>
    <xf numFmtId="0" fontId="0" fillId="12" borderId="11" xfId="0" applyFill="1" applyBorder="1" applyAlignment="1" applyProtection="1">
      <alignment horizontal="left" indent="1"/>
      <protection locked="0"/>
    </xf>
    <xf numFmtId="0" fontId="0" fillId="12" borderId="12" xfId="0" applyFill="1" applyBorder="1" applyAlignment="1" applyProtection="1">
      <alignment horizontal="left" indent="1"/>
      <protection locked="0"/>
    </xf>
  </cellXfs>
  <cellStyles count="2">
    <cellStyle name="Hyperlink" xfId="1" builtinId="8"/>
    <cellStyle name="Standaard" xfId="0" builtinId="0"/>
  </cellStyles>
  <dxfs count="16">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9"/>
        </patternFill>
      </fill>
    </dxf>
    <dxf>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17</xdr:col>
      <xdr:colOff>321596</xdr:colOff>
      <xdr:row>0</xdr:row>
      <xdr:rowOff>28575</xdr:rowOff>
    </xdr:from>
    <xdr:to>
      <xdr:col>21</xdr:col>
      <xdr:colOff>419100</xdr:colOff>
      <xdr:row>2</xdr:row>
      <xdr:rowOff>2204</xdr:rowOff>
    </xdr:to>
    <xdr:pic>
      <xdr:nvPicPr>
        <xdr:cNvPr id="3" name="Afbeelding 2">
          <a:extLst>
            <a:ext uri="{FF2B5EF4-FFF2-40B4-BE49-F238E27FC236}">
              <a16:creationId xmlns:a16="http://schemas.microsoft.com/office/drawing/2014/main" xmlns="" id="{E45A64DB-E441-46B4-914B-FB95EB183E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65396" y="28575"/>
          <a:ext cx="1850104" cy="30700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a16="http://schemas.microsoft.com/office/drawing/2014/main" xmlns="" id="{00000000-0008-0000-0C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a16="http://schemas.microsoft.com/office/drawing/2014/main" xmlns="" id="{00000000-0008-0000-0C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a16="http://schemas.microsoft.com/office/drawing/2014/main" xmlns="" id="{00000000-0008-0000-0D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a16="http://schemas.microsoft.com/office/drawing/2014/main" xmlns="" id="{00000000-0008-0000-0D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3091" name="Afbeelding 2" descr="RC-kleur-logo-klein.gif">
          <a:extLst>
            <a:ext uri="{FF2B5EF4-FFF2-40B4-BE49-F238E27FC236}">
              <a16:creationId xmlns:a16="http://schemas.microsoft.com/office/drawing/2014/main" xmlns="" id="{00000000-0008-0000-0E00-0000438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4115" name="Afbeelding 2" descr="RC-kleur-logo-klein.gif">
          <a:extLst>
            <a:ext uri="{FF2B5EF4-FFF2-40B4-BE49-F238E27FC236}">
              <a16:creationId xmlns:a16="http://schemas.microsoft.com/office/drawing/2014/main" xmlns="" id="{00000000-0008-0000-0F00-0000438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5139" name="Afbeelding 2" descr="RC-kleur-logo-klein.gif">
          <a:extLst>
            <a:ext uri="{FF2B5EF4-FFF2-40B4-BE49-F238E27FC236}">
              <a16:creationId xmlns:a16="http://schemas.microsoft.com/office/drawing/2014/main" xmlns="" id="{00000000-0008-0000-1000-0000438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6163" name="Afbeelding 2" descr="RC-kleur-logo-klein.gif">
          <a:extLst>
            <a:ext uri="{FF2B5EF4-FFF2-40B4-BE49-F238E27FC236}">
              <a16:creationId xmlns:a16="http://schemas.microsoft.com/office/drawing/2014/main" xmlns="" id="{00000000-0008-0000-1100-0000438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409575</xdr:colOff>
      <xdr:row>2</xdr:row>
      <xdr:rowOff>123825</xdr:rowOff>
    </xdr:from>
    <xdr:to>
      <xdr:col>6</xdr:col>
      <xdr:colOff>1554829</xdr:colOff>
      <xdr:row>4</xdr:row>
      <xdr:rowOff>106979</xdr:rowOff>
    </xdr:to>
    <xdr:pic>
      <xdr:nvPicPr>
        <xdr:cNvPr id="3" name="Afbeelding 2">
          <a:extLst>
            <a:ext uri="{FF2B5EF4-FFF2-40B4-BE49-F238E27FC236}">
              <a16:creationId xmlns:a16="http://schemas.microsoft.com/office/drawing/2014/main" xmlns="" id="{3D315C88-675A-457F-A0D7-96410E376C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7775" y="485775"/>
          <a:ext cx="1850104" cy="30700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152400</xdr:colOff>
      <xdr:row>5</xdr:row>
      <xdr:rowOff>152400</xdr:rowOff>
    </xdr:from>
    <xdr:to>
      <xdr:col>5</xdr:col>
      <xdr:colOff>2002504</xdr:colOff>
      <xdr:row>7</xdr:row>
      <xdr:rowOff>135554</xdr:rowOff>
    </xdr:to>
    <xdr:pic>
      <xdr:nvPicPr>
        <xdr:cNvPr id="4" name="Afbeelding 3">
          <a:extLst>
            <a:ext uri="{FF2B5EF4-FFF2-40B4-BE49-F238E27FC236}">
              <a16:creationId xmlns:a16="http://schemas.microsoft.com/office/drawing/2014/main" xmlns="" id="{890DA46D-C709-436E-88BE-B6437B3696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43475" y="1000125"/>
          <a:ext cx="1850104" cy="30700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7187" name="Afbeelding 2" descr="RC-kleur-logo-klein.gif">
          <a:extLst>
            <a:ext uri="{FF2B5EF4-FFF2-40B4-BE49-F238E27FC236}">
              <a16:creationId xmlns:a16="http://schemas.microsoft.com/office/drawing/2014/main" xmlns="" id="{00000000-0008-0000-1400-0000439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8210" name="Afbeelding 2" descr="RC-kleur-logo-klein.gif">
          <a:extLst>
            <a:ext uri="{FF2B5EF4-FFF2-40B4-BE49-F238E27FC236}">
              <a16:creationId xmlns:a16="http://schemas.microsoft.com/office/drawing/2014/main" xmlns="" id="{00000000-0008-0000-1500-0000429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676275</xdr:colOff>
      <xdr:row>0</xdr:row>
      <xdr:rowOff>123825</xdr:rowOff>
    </xdr:from>
    <xdr:to>
      <xdr:col>4</xdr:col>
      <xdr:colOff>1716754</xdr:colOff>
      <xdr:row>2</xdr:row>
      <xdr:rowOff>30779</xdr:rowOff>
    </xdr:to>
    <xdr:pic>
      <xdr:nvPicPr>
        <xdr:cNvPr id="3" name="Afbeelding 2">
          <a:extLst>
            <a:ext uri="{FF2B5EF4-FFF2-40B4-BE49-F238E27FC236}">
              <a16:creationId xmlns:a16="http://schemas.microsoft.com/office/drawing/2014/main" xmlns="" id="{797BC0FC-CA9F-49C8-8E2A-34A58FD04C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19825" y="123825"/>
          <a:ext cx="1850104" cy="30700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9232" name="Afbeelding 2" descr="RC-kleur-logo-klein.gif">
          <a:extLst>
            <a:ext uri="{FF2B5EF4-FFF2-40B4-BE49-F238E27FC236}">
              <a16:creationId xmlns:a16="http://schemas.microsoft.com/office/drawing/2014/main" xmlns="" id="{00000000-0008-0000-1600-0000409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0256" name="Afbeelding 2" descr="RC-kleur-logo-klein.gif">
          <a:extLst>
            <a:ext uri="{FF2B5EF4-FFF2-40B4-BE49-F238E27FC236}">
              <a16:creationId xmlns:a16="http://schemas.microsoft.com/office/drawing/2014/main" xmlns="" id="{00000000-0008-0000-1700-0000409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1280" name="Afbeelding 2" descr="RC-kleur-logo-klein.gif">
          <a:extLst>
            <a:ext uri="{FF2B5EF4-FFF2-40B4-BE49-F238E27FC236}">
              <a16:creationId xmlns:a16="http://schemas.microsoft.com/office/drawing/2014/main" xmlns="" id="{00000000-0008-0000-1800-000040A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361950</xdr:colOff>
      <xdr:row>2</xdr:row>
      <xdr:rowOff>104775</xdr:rowOff>
    </xdr:from>
    <xdr:to>
      <xdr:col>6</xdr:col>
      <xdr:colOff>1507204</xdr:colOff>
      <xdr:row>4</xdr:row>
      <xdr:rowOff>87929</xdr:rowOff>
    </xdr:to>
    <xdr:pic>
      <xdr:nvPicPr>
        <xdr:cNvPr id="3" name="Afbeelding 2">
          <a:extLst>
            <a:ext uri="{FF2B5EF4-FFF2-40B4-BE49-F238E27FC236}">
              <a16:creationId xmlns:a16="http://schemas.microsoft.com/office/drawing/2014/main" xmlns="" id="{D5DA672C-70DE-403E-BC4E-7559C539B8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0150" y="466725"/>
          <a:ext cx="1850104" cy="30700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161925</xdr:colOff>
      <xdr:row>5</xdr:row>
      <xdr:rowOff>114300</xdr:rowOff>
    </xdr:from>
    <xdr:to>
      <xdr:col>5</xdr:col>
      <xdr:colOff>2012029</xdr:colOff>
      <xdr:row>7</xdr:row>
      <xdr:rowOff>97454</xdr:rowOff>
    </xdr:to>
    <xdr:pic>
      <xdr:nvPicPr>
        <xdr:cNvPr id="5" name="Afbeelding 4">
          <a:extLst>
            <a:ext uri="{FF2B5EF4-FFF2-40B4-BE49-F238E27FC236}">
              <a16:creationId xmlns:a16="http://schemas.microsoft.com/office/drawing/2014/main" xmlns="" id="{B52B28F7-B38E-49BF-8760-3088738742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0" y="962025"/>
          <a:ext cx="1850104" cy="30700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2303" name="Afbeelding 2" descr="RC-kleur-logo-klein.gif">
          <a:extLst>
            <a:ext uri="{FF2B5EF4-FFF2-40B4-BE49-F238E27FC236}">
              <a16:creationId xmlns:a16="http://schemas.microsoft.com/office/drawing/2014/main" xmlns="" id="{00000000-0008-0000-1B00-00003FA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3327" name="Afbeelding 2" descr="RC-kleur-logo-klein.gif">
          <a:extLst>
            <a:ext uri="{FF2B5EF4-FFF2-40B4-BE49-F238E27FC236}">
              <a16:creationId xmlns:a16="http://schemas.microsoft.com/office/drawing/2014/main" xmlns="" id="{00000000-0008-0000-1C00-00003FA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4350" name="Afbeelding 2" descr="RC-kleur-logo-klein.gif">
          <a:extLst>
            <a:ext uri="{FF2B5EF4-FFF2-40B4-BE49-F238E27FC236}">
              <a16:creationId xmlns:a16="http://schemas.microsoft.com/office/drawing/2014/main" xmlns="" id="{00000000-0008-0000-1D00-00003EA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5373" name="Afbeelding 2" descr="RC-kleur-logo-klein.gif">
          <a:extLst>
            <a:ext uri="{FF2B5EF4-FFF2-40B4-BE49-F238E27FC236}">
              <a16:creationId xmlns:a16="http://schemas.microsoft.com/office/drawing/2014/main" xmlns="" id="{00000000-0008-0000-1E00-00003DB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6396" name="Afbeelding 2" descr="RC-kleur-logo-klein.gif">
          <a:extLst>
            <a:ext uri="{FF2B5EF4-FFF2-40B4-BE49-F238E27FC236}">
              <a16:creationId xmlns:a16="http://schemas.microsoft.com/office/drawing/2014/main" xmlns="" id="{00000000-0008-0000-1F00-00003CB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592667</xdr:colOff>
      <xdr:row>2</xdr:row>
      <xdr:rowOff>10584</xdr:rowOff>
    </xdr:from>
    <xdr:to>
      <xdr:col>7</xdr:col>
      <xdr:colOff>93271</xdr:colOff>
      <xdr:row>4</xdr:row>
      <xdr:rowOff>88</xdr:rowOff>
    </xdr:to>
    <xdr:pic>
      <xdr:nvPicPr>
        <xdr:cNvPr id="3" name="Afbeelding 2">
          <a:extLst>
            <a:ext uri="{FF2B5EF4-FFF2-40B4-BE49-F238E27FC236}">
              <a16:creationId xmlns:a16="http://schemas.microsoft.com/office/drawing/2014/main" xmlns="" id="{31BA78A1-9B33-45FD-A462-DA8316E5B2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8667" y="370417"/>
          <a:ext cx="1850104" cy="30700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7418" name="Afbeelding 2" descr="RC-kleur-logo-klein.gif">
          <a:extLst>
            <a:ext uri="{FF2B5EF4-FFF2-40B4-BE49-F238E27FC236}">
              <a16:creationId xmlns:a16="http://schemas.microsoft.com/office/drawing/2014/main" xmlns="" id="{00000000-0008-0000-2000-00003AB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323850</xdr:colOff>
      <xdr:row>2</xdr:row>
      <xdr:rowOff>133350</xdr:rowOff>
    </xdr:from>
    <xdr:to>
      <xdr:col>6</xdr:col>
      <xdr:colOff>1469104</xdr:colOff>
      <xdr:row>4</xdr:row>
      <xdr:rowOff>116504</xdr:rowOff>
    </xdr:to>
    <xdr:pic>
      <xdr:nvPicPr>
        <xdr:cNvPr id="3" name="Afbeelding 2">
          <a:extLst>
            <a:ext uri="{FF2B5EF4-FFF2-40B4-BE49-F238E27FC236}">
              <a16:creationId xmlns:a16="http://schemas.microsoft.com/office/drawing/2014/main" xmlns="" id="{AFF6C2C7-DE18-4E6D-9ADC-E0C2F5BD6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95300"/>
          <a:ext cx="1850104" cy="30700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5</xdr:col>
      <xdr:colOff>85725</xdr:colOff>
      <xdr:row>6</xdr:row>
      <xdr:rowOff>0</xdr:rowOff>
    </xdr:from>
    <xdr:to>
      <xdr:col>5</xdr:col>
      <xdr:colOff>1935829</xdr:colOff>
      <xdr:row>7</xdr:row>
      <xdr:rowOff>145079</xdr:rowOff>
    </xdr:to>
    <xdr:pic>
      <xdr:nvPicPr>
        <xdr:cNvPr id="4" name="Afbeelding 3">
          <a:extLst>
            <a:ext uri="{FF2B5EF4-FFF2-40B4-BE49-F238E27FC236}">
              <a16:creationId xmlns:a16="http://schemas.microsoft.com/office/drawing/2014/main" xmlns="" id="{8B7C38B8-D03A-41C6-94A8-799551C14C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76800" y="1009650"/>
          <a:ext cx="1850104" cy="30700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8441" name="Afbeelding 2" descr="RC-kleur-logo-klein.gif">
          <a:extLst>
            <a:ext uri="{FF2B5EF4-FFF2-40B4-BE49-F238E27FC236}">
              <a16:creationId xmlns:a16="http://schemas.microsoft.com/office/drawing/2014/main" xmlns="" id="{00000000-0008-0000-2300-000039B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a16="http://schemas.microsoft.com/office/drawing/2014/main" xmlns="" id="{00000000-0008-0000-24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a16="http://schemas.microsoft.com/office/drawing/2014/main" xmlns="" id="{00000000-0008-0000-24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5</xdr:col>
      <xdr:colOff>123825</xdr:colOff>
      <xdr:row>6</xdr:row>
      <xdr:rowOff>0</xdr:rowOff>
    </xdr:from>
    <xdr:to>
      <xdr:col>5</xdr:col>
      <xdr:colOff>1973929</xdr:colOff>
      <xdr:row>7</xdr:row>
      <xdr:rowOff>145079</xdr:rowOff>
    </xdr:to>
    <xdr:pic>
      <xdr:nvPicPr>
        <xdr:cNvPr id="4" name="Afbeelding 3">
          <a:extLst>
            <a:ext uri="{FF2B5EF4-FFF2-40B4-BE49-F238E27FC236}">
              <a16:creationId xmlns:a16="http://schemas.microsoft.com/office/drawing/2014/main" xmlns="" id="{DE8774C9-8B57-435F-A38E-BDC7F95AC5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14900" y="1009650"/>
          <a:ext cx="1850104" cy="30700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5</xdr:col>
      <xdr:colOff>142875</xdr:colOff>
      <xdr:row>6</xdr:row>
      <xdr:rowOff>9525</xdr:rowOff>
    </xdr:from>
    <xdr:to>
      <xdr:col>5</xdr:col>
      <xdr:colOff>1992979</xdr:colOff>
      <xdr:row>7</xdr:row>
      <xdr:rowOff>154604</xdr:rowOff>
    </xdr:to>
    <xdr:pic>
      <xdr:nvPicPr>
        <xdr:cNvPr id="4" name="Afbeelding 3">
          <a:extLst>
            <a:ext uri="{FF2B5EF4-FFF2-40B4-BE49-F238E27FC236}">
              <a16:creationId xmlns:a16="http://schemas.microsoft.com/office/drawing/2014/main" xmlns="" id="{3D800CD0-2C70-4B63-8688-0548522385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3950" y="1019175"/>
          <a:ext cx="1850104" cy="30700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5</xdr:col>
      <xdr:colOff>133350</xdr:colOff>
      <xdr:row>5</xdr:row>
      <xdr:rowOff>142875</xdr:rowOff>
    </xdr:from>
    <xdr:to>
      <xdr:col>5</xdr:col>
      <xdr:colOff>1983454</xdr:colOff>
      <xdr:row>7</xdr:row>
      <xdr:rowOff>126029</xdr:rowOff>
    </xdr:to>
    <xdr:pic>
      <xdr:nvPicPr>
        <xdr:cNvPr id="4" name="Afbeelding 3">
          <a:extLst>
            <a:ext uri="{FF2B5EF4-FFF2-40B4-BE49-F238E27FC236}">
              <a16:creationId xmlns:a16="http://schemas.microsoft.com/office/drawing/2014/main" xmlns="" id="{140121BD-873A-4144-899A-7C06168EE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24425" y="990600"/>
          <a:ext cx="1850104" cy="30700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5</xdr:col>
      <xdr:colOff>142875</xdr:colOff>
      <xdr:row>5</xdr:row>
      <xdr:rowOff>123825</xdr:rowOff>
    </xdr:from>
    <xdr:to>
      <xdr:col>5</xdr:col>
      <xdr:colOff>1992979</xdr:colOff>
      <xdr:row>7</xdr:row>
      <xdr:rowOff>106979</xdr:rowOff>
    </xdr:to>
    <xdr:pic>
      <xdr:nvPicPr>
        <xdr:cNvPr id="4" name="Afbeelding 3">
          <a:extLst>
            <a:ext uri="{FF2B5EF4-FFF2-40B4-BE49-F238E27FC236}">
              <a16:creationId xmlns:a16="http://schemas.microsoft.com/office/drawing/2014/main" xmlns="" id="{B1EBB64A-4341-4FF9-9E0B-43A32EE081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3950" y="971550"/>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28997" name="Afbeelding 2" descr="RC-kleur-logo-klein.gif">
          <a:extLst>
            <a:ext uri="{FF2B5EF4-FFF2-40B4-BE49-F238E27FC236}">
              <a16:creationId xmlns:a16="http://schemas.microsoft.com/office/drawing/2014/main" xmlns="" id="{00000000-0008-0000-0600-0000457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0021" name="Afbeelding 2" descr="RC-kleur-logo-klein.gif">
          <a:extLst>
            <a:ext uri="{FF2B5EF4-FFF2-40B4-BE49-F238E27FC236}">
              <a16:creationId xmlns:a16="http://schemas.microsoft.com/office/drawing/2014/main" xmlns="" id="{00000000-0008-0000-0700-0000457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1044" name="Afbeelding 2" descr="RC-kleur-logo-klein.gif">
          <a:extLst>
            <a:ext uri="{FF2B5EF4-FFF2-40B4-BE49-F238E27FC236}">
              <a16:creationId xmlns:a16="http://schemas.microsoft.com/office/drawing/2014/main" xmlns="" id="{00000000-0008-0000-0800-0000447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3" name="Afbeelding 2">
          <a:extLst>
            <a:ext uri="{FF2B5EF4-FFF2-40B4-BE49-F238E27FC236}">
              <a16:creationId xmlns:a16="http://schemas.microsoft.com/office/drawing/2014/main" xmlns="" id="{F96849A4-4093-4264-8EB9-30A54FC2D8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85775"/>
          <a:ext cx="1850104" cy="3070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a16="http://schemas.microsoft.com/office/drawing/2014/main" xmlns=""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2068" name="Afbeelding 2" descr="RC-kleur-logo-klein.gif">
          <a:extLst>
            <a:ext uri="{FF2B5EF4-FFF2-40B4-BE49-F238E27FC236}">
              <a16:creationId xmlns:a16="http://schemas.microsoft.com/office/drawing/2014/main" xmlns="" id="{00000000-0008-0000-0B00-0000447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8.bin"/><Relationship Id="rId4" Type="http://schemas.openxmlformats.org/officeDocument/2006/relationships/comments" Target="../comments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20.bin"/><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21.bin"/><Relationship Id="rId4" Type="http://schemas.openxmlformats.org/officeDocument/2006/relationships/comments" Target="../comments15.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0.xml"/><Relationship Id="rId1" Type="http://schemas.openxmlformats.org/officeDocument/2006/relationships/printerSettings" Target="../printerSettings/printerSettings23.bin"/><Relationship Id="rId4" Type="http://schemas.openxmlformats.org/officeDocument/2006/relationships/comments" Target="../comments17.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1.xml"/><Relationship Id="rId1" Type="http://schemas.openxmlformats.org/officeDocument/2006/relationships/printerSettings" Target="../printerSettings/printerSettings24.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2.xml"/><Relationship Id="rId1" Type="http://schemas.openxmlformats.org/officeDocument/2006/relationships/printerSettings" Target="../printerSettings/printerSettings25.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5.xml"/><Relationship Id="rId1" Type="http://schemas.openxmlformats.org/officeDocument/2006/relationships/printerSettings" Target="../printerSettings/printerSettings28.bin"/><Relationship Id="rId4" Type="http://schemas.openxmlformats.org/officeDocument/2006/relationships/comments" Target="../comments21.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6.xml"/><Relationship Id="rId1" Type="http://schemas.openxmlformats.org/officeDocument/2006/relationships/printerSettings" Target="../printerSettings/printerSettings29.bin"/><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7.xml"/><Relationship Id="rId1" Type="http://schemas.openxmlformats.org/officeDocument/2006/relationships/printerSettings" Target="../printerSettings/printerSettings30.bin"/><Relationship Id="rId4" Type="http://schemas.openxmlformats.org/officeDocument/2006/relationships/comments" Target="../comments23.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8.xml"/><Relationship Id="rId1" Type="http://schemas.openxmlformats.org/officeDocument/2006/relationships/printerSettings" Target="../printerSettings/printerSettings31.bin"/><Relationship Id="rId4" Type="http://schemas.openxmlformats.org/officeDocument/2006/relationships/comments" Target="../comments24.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9.xml"/><Relationship Id="rId1" Type="http://schemas.openxmlformats.org/officeDocument/2006/relationships/printerSettings" Target="../printerSettings/printerSettings32.bin"/><Relationship Id="rId4" Type="http://schemas.openxmlformats.org/officeDocument/2006/relationships/comments" Target="../comments25.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30.xml"/><Relationship Id="rId1" Type="http://schemas.openxmlformats.org/officeDocument/2006/relationships/printerSettings" Target="../printerSettings/printerSettings33.bin"/><Relationship Id="rId4" Type="http://schemas.openxmlformats.org/officeDocument/2006/relationships/comments" Target="../comments26.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32.xml"/><Relationship Id="rId1" Type="http://schemas.openxmlformats.org/officeDocument/2006/relationships/printerSettings" Target="../printerSettings/printerSettings35.bin"/><Relationship Id="rId4" Type="http://schemas.openxmlformats.org/officeDocument/2006/relationships/comments" Target="../comments27.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33.xml"/><Relationship Id="rId1" Type="http://schemas.openxmlformats.org/officeDocument/2006/relationships/printerSettings" Target="../printerSettings/printerSettings36.bin"/><Relationship Id="rId4" Type="http://schemas.openxmlformats.org/officeDocument/2006/relationships/comments" Target="../comments28.xml"/></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34.xml"/><Relationship Id="rId1" Type="http://schemas.openxmlformats.org/officeDocument/2006/relationships/printerSettings" Target="../printerSettings/printerSettings37.bin"/><Relationship Id="rId4" Type="http://schemas.openxmlformats.org/officeDocument/2006/relationships/comments" Target="../comments29.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5.xml"/><Relationship Id="rId1" Type="http://schemas.openxmlformats.org/officeDocument/2006/relationships/printerSettings" Target="../printerSettings/printerSettings38.bin"/><Relationship Id="rId4" Type="http://schemas.openxmlformats.org/officeDocument/2006/relationships/comments" Target="../comments30.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6.xml"/><Relationship Id="rId1" Type="http://schemas.openxmlformats.org/officeDocument/2006/relationships/printerSettings" Target="../printerSettings/printerSettings39.bin"/><Relationship Id="rId4" Type="http://schemas.openxmlformats.org/officeDocument/2006/relationships/comments" Target="../comments3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7.xml"/><Relationship Id="rId1" Type="http://schemas.openxmlformats.org/officeDocument/2006/relationships/printerSettings" Target="../printerSettings/printerSettings40.bin"/><Relationship Id="rId4" Type="http://schemas.openxmlformats.org/officeDocument/2006/relationships/comments" Target="../comments32.xm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8.xml"/><Relationship Id="rId1" Type="http://schemas.openxmlformats.org/officeDocument/2006/relationships/printerSettings" Target="../printerSettings/printerSettings41.bin"/><Relationship Id="rId4" Type="http://schemas.openxmlformats.org/officeDocument/2006/relationships/comments" Target="../comments33.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O208"/>
  <sheetViews>
    <sheetView topLeftCell="A58" workbookViewId="0">
      <selection activeCell="A74" sqref="A74"/>
    </sheetView>
  </sheetViews>
  <sheetFormatPr defaultRowHeight="12.75" x14ac:dyDescent="0.2"/>
  <cols>
    <col min="1" max="1" width="38.28515625" customWidth="1"/>
    <col min="2" max="2" width="49" customWidth="1"/>
    <col min="3" max="3" width="26.28515625" customWidth="1"/>
    <col min="4" max="4" width="89.7109375" customWidth="1"/>
    <col min="5" max="5" width="54" style="215" customWidth="1"/>
    <col min="6" max="6" width="80.28515625" customWidth="1"/>
    <col min="7" max="7" width="54.5703125" style="216" customWidth="1"/>
    <col min="8" max="8" width="90.5703125" customWidth="1"/>
    <col min="9" max="9" width="54.140625" customWidth="1"/>
    <col min="10" max="10" width="90.140625" customWidth="1"/>
    <col min="11" max="11" width="53.7109375" style="216" customWidth="1"/>
    <col min="12" max="12" width="90.28515625" customWidth="1"/>
    <col min="13" max="13" width="54.28515625" style="216" customWidth="1"/>
    <col min="14" max="14" width="90.28515625" customWidth="1"/>
    <col min="15" max="15" width="54.140625" style="216" customWidth="1"/>
  </cols>
  <sheetData>
    <row r="1" spans="1:14" x14ac:dyDescent="0.2">
      <c r="A1" s="214" t="s">
        <v>485</v>
      </c>
    </row>
    <row r="2" spans="1:14" ht="15" x14ac:dyDescent="0.25">
      <c r="A2" s="1" t="s">
        <v>187</v>
      </c>
      <c r="B2" s="1"/>
      <c r="C2" s="214" t="s">
        <v>421</v>
      </c>
      <c r="D2" s="217" t="s">
        <v>285</v>
      </c>
      <c r="E2" s="218"/>
      <c r="F2" s="217" t="s">
        <v>286</v>
      </c>
      <c r="G2" s="219"/>
      <c r="H2" s="217" t="s">
        <v>287</v>
      </c>
      <c r="I2" s="217"/>
      <c r="J2" s="217" t="s">
        <v>288</v>
      </c>
      <c r="K2" s="219"/>
      <c r="L2" s="217" t="s">
        <v>289</v>
      </c>
      <c r="M2" s="219"/>
      <c r="N2" s="217" t="s">
        <v>290</v>
      </c>
    </row>
    <row r="3" spans="1:14" ht="14.25" x14ac:dyDescent="0.2">
      <c r="A3" s="1" t="s">
        <v>188</v>
      </c>
      <c r="B3" s="1"/>
      <c r="C3" s="15" t="s">
        <v>422</v>
      </c>
      <c r="D3" t="s">
        <v>291</v>
      </c>
      <c r="F3" t="s">
        <v>292</v>
      </c>
      <c r="H3" t="s">
        <v>293</v>
      </c>
      <c r="J3" t="s">
        <v>294</v>
      </c>
      <c r="L3" t="s">
        <v>295</v>
      </c>
      <c r="N3" t="s">
        <v>296</v>
      </c>
    </row>
    <row r="4" spans="1:14" ht="14.25" x14ac:dyDescent="0.2">
      <c r="A4" s="1" t="s">
        <v>189</v>
      </c>
      <c r="B4" s="1"/>
      <c r="D4" t="s">
        <v>298</v>
      </c>
      <c r="F4" t="s">
        <v>298</v>
      </c>
      <c r="H4" t="s">
        <v>298</v>
      </c>
      <c r="J4" t="s">
        <v>299</v>
      </c>
      <c r="L4" t="s">
        <v>300</v>
      </c>
      <c r="N4" t="s">
        <v>301</v>
      </c>
    </row>
    <row r="5" spans="1:14" ht="14.25" x14ac:dyDescent="0.2">
      <c r="A5" s="1" t="s">
        <v>185</v>
      </c>
      <c r="B5" s="1"/>
      <c r="D5" t="s">
        <v>302</v>
      </c>
      <c r="F5" t="s">
        <v>303</v>
      </c>
      <c r="H5" t="s">
        <v>304</v>
      </c>
      <c r="J5" t="s">
        <v>305</v>
      </c>
      <c r="L5" t="s">
        <v>306</v>
      </c>
      <c r="N5" t="s">
        <v>305</v>
      </c>
    </row>
    <row r="6" spans="1:14" ht="14.25" x14ac:dyDescent="0.2">
      <c r="A6" s="1" t="s">
        <v>194</v>
      </c>
      <c r="B6" s="1"/>
      <c r="D6" t="s">
        <v>307</v>
      </c>
      <c r="F6" t="s">
        <v>308</v>
      </c>
      <c r="H6" t="s">
        <v>309</v>
      </c>
      <c r="J6" s="15" t="s">
        <v>476</v>
      </c>
      <c r="L6" t="s">
        <v>311</v>
      </c>
      <c r="N6" s="15" t="s">
        <v>476</v>
      </c>
    </row>
    <row r="7" spans="1:14" ht="14.25" x14ac:dyDescent="0.2">
      <c r="A7" s="1" t="s">
        <v>186</v>
      </c>
      <c r="B7" s="1"/>
      <c r="D7" t="s">
        <v>312</v>
      </c>
      <c r="F7" t="s">
        <v>313</v>
      </c>
      <c r="H7" t="s">
        <v>313</v>
      </c>
      <c r="J7" t="s">
        <v>314</v>
      </c>
      <c r="L7" t="s">
        <v>315</v>
      </c>
      <c r="N7" t="s">
        <v>316</v>
      </c>
    </row>
    <row r="8" spans="1:14" ht="14.25" x14ac:dyDescent="0.2">
      <c r="B8" s="1"/>
      <c r="D8" t="s">
        <v>317</v>
      </c>
      <c r="F8" s="220" t="s">
        <v>486</v>
      </c>
      <c r="H8" t="s">
        <v>319</v>
      </c>
      <c r="J8" t="s">
        <v>320</v>
      </c>
      <c r="L8" t="s">
        <v>321</v>
      </c>
      <c r="N8" t="s">
        <v>322</v>
      </c>
    </row>
    <row r="9" spans="1:14" ht="14.25" x14ac:dyDescent="0.2">
      <c r="A9" s="1"/>
      <c r="B9" s="1"/>
      <c r="D9" t="s">
        <v>323</v>
      </c>
      <c r="F9" t="s">
        <v>318</v>
      </c>
      <c r="H9" t="s">
        <v>325</v>
      </c>
      <c r="J9" t="s">
        <v>326</v>
      </c>
      <c r="L9" t="s">
        <v>327</v>
      </c>
      <c r="N9" t="s">
        <v>328</v>
      </c>
    </row>
    <row r="10" spans="1:14" ht="14.25" x14ac:dyDescent="0.2">
      <c r="A10" s="80"/>
      <c r="B10" s="80"/>
      <c r="D10" t="s">
        <v>329</v>
      </c>
      <c r="F10" t="s">
        <v>324</v>
      </c>
      <c r="H10" t="s">
        <v>318</v>
      </c>
      <c r="J10" s="15" t="s">
        <v>471</v>
      </c>
      <c r="L10" t="s">
        <v>331</v>
      </c>
      <c r="N10" t="s">
        <v>331</v>
      </c>
    </row>
    <row r="11" spans="1:14" ht="14.25" x14ac:dyDescent="0.2">
      <c r="A11" s="1"/>
      <c r="B11" s="1"/>
      <c r="D11" t="s">
        <v>332</v>
      </c>
      <c r="F11" t="s">
        <v>330</v>
      </c>
      <c r="H11" t="s">
        <v>324</v>
      </c>
      <c r="J11" t="s">
        <v>334</v>
      </c>
      <c r="L11" t="s">
        <v>335</v>
      </c>
      <c r="N11" t="s">
        <v>334</v>
      </c>
    </row>
    <row r="12" spans="1:14" ht="14.25" x14ac:dyDescent="0.2">
      <c r="A12" s="1"/>
      <c r="B12" s="1"/>
      <c r="D12" t="s">
        <v>336</v>
      </c>
      <c r="F12" t="s">
        <v>333</v>
      </c>
      <c r="H12" t="s">
        <v>330</v>
      </c>
      <c r="J12" t="s">
        <v>338</v>
      </c>
      <c r="L12" t="s">
        <v>339</v>
      </c>
      <c r="N12" t="s">
        <v>340</v>
      </c>
    </row>
    <row r="13" spans="1:14" ht="14.25" x14ac:dyDescent="0.2">
      <c r="A13" s="80"/>
      <c r="B13" s="80"/>
      <c r="D13" t="s">
        <v>341</v>
      </c>
      <c r="F13" t="s">
        <v>337</v>
      </c>
      <c r="H13" t="s">
        <v>343</v>
      </c>
      <c r="J13" t="s">
        <v>344</v>
      </c>
      <c r="L13" t="s">
        <v>345</v>
      </c>
      <c r="N13" t="s">
        <v>345</v>
      </c>
    </row>
    <row r="14" spans="1:14" ht="14.25" x14ac:dyDescent="0.2">
      <c r="A14" s="1"/>
      <c r="B14" s="1"/>
      <c r="D14" s="15" t="s">
        <v>352</v>
      </c>
      <c r="F14" t="s">
        <v>342</v>
      </c>
      <c r="H14" t="s">
        <v>341</v>
      </c>
      <c r="J14" t="s">
        <v>347</v>
      </c>
      <c r="L14" t="s">
        <v>348</v>
      </c>
      <c r="N14" t="s">
        <v>349</v>
      </c>
    </row>
    <row r="15" spans="1:14" x14ac:dyDescent="0.2">
      <c r="A15" s="137"/>
      <c r="B15" s="137"/>
      <c r="D15" t="s">
        <v>350</v>
      </c>
      <c r="F15" t="s">
        <v>346</v>
      </c>
      <c r="H15" t="s">
        <v>352</v>
      </c>
      <c r="J15" t="s">
        <v>353</v>
      </c>
      <c r="L15" t="s">
        <v>354</v>
      </c>
      <c r="N15" t="s">
        <v>348</v>
      </c>
    </row>
    <row r="16" spans="1:14" ht="14.25" x14ac:dyDescent="0.2">
      <c r="A16" s="1"/>
      <c r="B16" s="1"/>
      <c r="D16" t="s">
        <v>355</v>
      </c>
      <c r="F16" t="s">
        <v>351</v>
      </c>
      <c r="H16" t="s">
        <v>357</v>
      </c>
      <c r="J16" t="s">
        <v>348</v>
      </c>
      <c r="L16" t="s">
        <v>358</v>
      </c>
      <c r="N16" t="s">
        <v>337</v>
      </c>
    </row>
    <row r="17" spans="1:14" ht="15" x14ac:dyDescent="0.25">
      <c r="A17" s="221"/>
      <c r="B17" s="1"/>
      <c r="D17" t="s">
        <v>360</v>
      </c>
      <c r="F17" t="s">
        <v>356</v>
      </c>
      <c r="H17" t="s">
        <v>362</v>
      </c>
      <c r="J17" s="15" t="s">
        <v>359</v>
      </c>
      <c r="L17" t="s">
        <v>363</v>
      </c>
      <c r="N17" t="s">
        <v>342</v>
      </c>
    </row>
    <row r="18" spans="1:14" ht="14.25" x14ac:dyDescent="0.2">
      <c r="A18" s="1"/>
      <c r="B18" s="1"/>
      <c r="D18" t="s">
        <v>337</v>
      </c>
      <c r="F18" t="s">
        <v>361</v>
      </c>
      <c r="H18" t="s">
        <v>297</v>
      </c>
      <c r="J18" s="15" t="s">
        <v>364</v>
      </c>
      <c r="L18" t="s">
        <v>337</v>
      </c>
      <c r="N18" t="s">
        <v>346</v>
      </c>
    </row>
    <row r="19" spans="1:14" ht="14.25" x14ac:dyDescent="0.2">
      <c r="A19" s="1"/>
      <c r="B19" s="1"/>
      <c r="D19" t="s">
        <v>342</v>
      </c>
      <c r="F19" t="s">
        <v>365</v>
      </c>
      <c r="H19" t="s">
        <v>368</v>
      </c>
      <c r="J19" t="s">
        <v>366</v>
      </c>
      <c r="L19" t="s">
        <v>342</v>
      </c>
      <c r="N19" t="s">
        <v>351</v>
      </c>
    </row>
    <row r="20" spans="1:14" ht="14.25" x14ac:dyDescent="0.2">
      <c r="A20" s="1"/>
      <c r="B20" s="1"/>
      <c r="D20" t="s">
        <v>346</v>
      </c>
      <c r="F20" t="s">
        <v>367</v>
      </c>
      <c r="H20" t="s">
        <v>370</v>
      </c>
      <c r="J20" t="s">
        <v>337</v>
      </c>
      <c r="L20" t="s">
        <v>346</v>
      </c>
      <c r="N20" t="s">
        <v>356</v>
      </c>
    </row>
    <row r="21" spans="1:14" ht="14.25" x14ac:dyDescent="0.2">
      <c r="A21" s="1"/>
      <c r="B21" s="1"/>
      <c r="D21" t="s">
        <v>351</v>
      </c>
      <c r="F21" t="s">
        <v>369</v>
      </c>
      <c r="H21" t="s">
        <v>337</v>
      </c>
      <c r="J21" t="s">
        <v>342</v>
      </c>
      <c r="L21" t="s">
        <v>351</v>
      </c>
      <c r="N21" t="s">
        <v>361</v>
      </c>
    </row>
    <row r="22" spans="1:14" ht="14.25" x14ac:dyDescent="0.2">
      <c r="A22" s="1"/>
      <c r="B22" s="1"/>
      <c r="D22" t="s">
        <v>356</v>
      </c>
      <c r="F22" t="s">
        <v>371</v>
      </c>
      <c r="H22" t="s">
        <v>342</v>
      </c>
      <c r="J22" t="s">
        <v>346</v>
      </c>
      <c r="L22" t="s">
        <v>356</v>
      </c>
      <c r="N22" t="s">
        <v>365</v>
      </c>
    </row>
    <row r="23" spans="1:14" x14ac:dyDescent="0.2">
      <c r="D23" t="s">
        <v>361</v>
      </c>
      <c r="F23" t="s">
        <v>372</v>
      </c>
      <c r="H23" t="s">
        <v>346</v>
      </c>
      <c r="J23" t="s">
        <v>351</v>
      </c>
      <c r="L23" t="s">
        <v>361</v>
      </c>
      <c r="N23" t="s">
        <v>367</v>
      </c>
    </row>
    <row r="24" spans="1:14" ht="15" x14ac:dyDescent="0.25">
      <c r="A24" s="222" t="s">
        <v>420</v>
      </c>
      <c r="B24" s="1"/>
      <c r="D24" t="s">
        <v>365</v>
      </c>
      <c r="F24" t="s">
        <v>373</v>
      </c>
      <c r="H24" t="s">
        <v>351</v>
      </c>
      <c r="J24" t="s">
        <v>356</v>
      </c>
      <c r="L24" t="s">
        <v>365</v>
      </c>
      <c r="N24" t="s">
        <v>369</v>
      </c>
    </row>
    <row r="25" spans="1:14" x14ac:dyDescent="0.2">
      <c r="A25" s="140" t="str">
        <f>IF(LEFT('Algemene Informatie'!$B$16,2)="AO","AO",IF(LEFT('Algemene Informatie'!$B$16,2)="GD","GD",IF(LEFT('Algemene Informatie'!$B$16,2)="MD","MD",IF(LEFT('Algemene Informatie'!$B$16,2)="IB","IB",IF(LEFT('Algemene Informatie'!$B$16,2)="MB","MB",IF(LEFT('Algemene Informatie'!$B$16,2)="NB","NB","KO"))))))</f>
        <v>AO</v>
      </c>
      <c r="B25" s="140"/>
      <c r="D25" t="s">
        <v>367</v>
      </c>
      <c r="F25" t="s">
        <v>374</v>
      </c>
      <c r="H25" t="s">
        <v>356</v>
      </c>
      <c r="J25" t="s">
        <v>361</v>
      </c>
      <c r="L25" t="s">
        <v>367</v>
      </c>
      <c r="N25" t="s">
        <v>371</v>
      </c>
    </row>
    <row r="26" spans="1:14" x14ac:dyDescent="0.2">
      <c r="A26">
        <f>IF(LEFT(A25,2)="AO",1,IF(LEFT(A25,2)="GD",2,IF(LEFT(A25,2)="MD",3,IF(LEFT(A25,2)="IB",4,IF(LEFT(A25,2)="MB",5,IF(LEFT(A25,2)="NB",6,0))))))</f>
        <v>1</v>
      </c>
      <c r="D26" t="s">
        <v>369</v>
      </c>
      <c r="F26" t="s">
        <v>375</v>
      </c>
      <c r="H26" t="s">
        <v>361</v>
      </c>
      <c r="J26" t="s">
        <v>365</v>
      </c>
      <c r="L26" t="s">
        <v>369</v>
      </c>
      <c r="N26" t="s">
        <v>372</v>
      </c>
    </row>
    <row r="27" spans="1:14" x14ac:dyDescent="0.2">
      <c r="A27" s="141"/>
      <c r="B27" s="141"/>
      <c r="D27" t="s">
        <v>371</v>
      </c>
      <c r="F27" t="s">
        <v>376</v>
      </c>
      <c r="H27" t="s">
        <v>365</v>
      </c>
      <c r="J27" t="s">
        <v>367</v>
      </c>
      <c r="L27" t="s">
        <v>371</v>
      </c>
      <c r="N27" t="s">
        <v>373</v>
      </c>
    </row>
    <row r="28" spans="1:14" x14ac:dyDescent="0.2">
      <c r="A28" s="141"/>
      <c r="B28" s="141"/>
      <c r="D28" t="s">
        <v>372</v>
      </c>
      <c r="F28" t="s">
        <v>981</v>
      </c>
      <c r="H28" t="s">
        <v>367</v>
      </c>
      <c r="J28" t="s">
        <v>369</v>
      </c>
      <c r="L28" t="s">
        <v>372</v>
      </c>
      <c r="N28" t="s">
        <v>374</v>
      </c>
    </row>
    <row r="29" spans="1:14" x14ac:dyDescent="0.2">
      <c r="D29" t="s">
        <v>373</v>
      </c>
      <c r="F29" t="s">
        <v>377</v>
      </c>
      <c r="H29" t="s">
        <v>369</v>
      </c>
      <c r="J29" t="s">
        <v>371</v>
      </c>
      <c r="L29" t="s">
        <v>373</v>
      </c>
      <c r="N29" t="s">
        <v>375</v>
      </c>
    </row>
    <row r="30" spans="1:14" x14ac:dyDescent="0.2">
      <c r="A30" s="214"/>
      <c r="D30" t="s">
        <v>374</v>
      </c>
      <c r="F30" t="s">
        <v>378</v>
      </c>
      <c r="H30" t="s">
        <v>371</v>
      </c>
      <c r="J30" t="s">
        <v>372</v>
      </c>
      <c r="L30" t="s">
        <v>374</v>
      </c>
      <c r="N30" t="s">
        <v>376</v>
      </c>
    </row>
    <row r="31" spans="1:14" x14ac:dyDescent="0.2">
      <c r="A31" s="214" t="s">
        <v>487</v>
      </c>
      <c r="D31" t="s">
        <v>375</v>
      </c>
      <c r="F31" t="s">
        <v>379</v>
      </c>
      <c r="H31" t="s">
        <v>372</v>
      </c>
      <c r="J31" t="s">
        <v>373</v>
      </c>
      <c r="L31" t="s">
        <v>375</v>
      </c>
      <c r="N31" t="s">
        <v>981</v>
      </c>
    </row>
    <row r="32" spans="1:14" x14ac:dyDescent="0.2">
      <c r="A32" s="15" t="s">
        <v>228</v>
      </c>
      <c r="D32" t="s">
        <v>376</v>
      </c>
      <c r="F32" t="s">
        <v>380</v>
      </c>
      <c r="H32" t="s">
        <v>373</v>
      </c>
      <c r="J32" t="s">
        <v>374</v>
      </c>
      <c r="L32" t="s">
        <v>376</v>
      </c>
      <c r="N32" t="s">
        <v>377</v>
      </c>
    </row>
    <row r="33" spans="1:14" x14ac:dyDescent="0.2">
      <c r="A33" s="15" t="s">
        <v>99</v>
      </c>
      <c r="D33" t="s">
        <v>981</v>
      </c>
      <c r="F33" t="s">
        <v>381</v>
      </c>
      <c r="H33" t="s">
        <v>374</v>
      </c>
      <c r="J33" t="s">
        <v>375</v>
      </c>
      <c r="L33" t="s">
        <v>981</v>
      </c>
      <c r="N33" t="s">
        <v>378</v>
      </c>
    </row>
    <row r="34" spans="1:14" x14ac:dyDescent="0.2">
      <c r="A34" s="15" t="s">
        <v>281</v>
      </c>
      <c r="D34" t="s">
        <v>377</v>
      </c>
      <c r="F34" t="s">
        <v>382</v>
      </c>
      <c r="H34" t="s">
        <v>375</v>
      </c>
      <c r="J34" t="s">
        <v>376</v>
      </c>
      <c r="L34" t="s">
        <v>377</v>
      </c>
      <c r="N34" t="s">
        <v>379</v>
      </c>
    </row>
    <row r="35" spans="1:14" x14ac:dyDescent="0.2">
      <c r="D35" t="s">
        <v>378</v>
      </c>
      <c r="F35" t="s">
        <v>383</v>
      </c>
      <c r="H35" t="s">
        <v>376</v>
      </c>
      <c r="J35" t="s">
        <v>981</v>
      </c>
      <c r="L35" t="s">
        <v>378</v>
      </c>
      <c r="N35" t="s">
        <v>380</v>
      </c>
    </row>
    <row r="36" spans="1:14" x14ac:dyDescent="0.2">
      <c r="D36" t="s">
        <v>379</v>
      </c>
      <c r="F36" t="s">
        <v>384</v>
      </c>
      <c r="H36" t="s">
        <v>981</v>
      </c>
      <c r="J36" t="s">
        <v>377</v>
      </c>
      <c r="L36" t="s">
        <v>379</v>
      </c>
      <c r="N36" t="s">
        <v>381</v>
      </c>
    </row>
    <row r="37" spans="1:14" x14ac:dyDescent="0.2">
      <c r="A37" s="8" t="s">
        <v>423</v>
      </c>
      <c r="D37" t="s">
        <v>380</v>
      </c>
      <c r="F37" t="s">
        <v>385</v>
      </c>
      <c r="H37" t="s">
        <v>377</v>
      </c>
      <c r="J37" t="s">
        <v>378</v>
      </c>
      <c r="L37" t="s">
        <v>380</v>
      </c>
      <c r="N37" t="s">
        <v>382</v>
      </c>
    </row>
    <row r="38" spans="1:14" x14ac:dyDescent="0.2">
      <c r="A38" s="223" t="s">
        <v>488</v>
      </c>
      <c r="D38" t="s">
        <v>381</v>
      </c>
      <c r="F38" t="s">
        <v>386</v>
      </c>
      <c r="H38" t="s">
        <v>378</v>
      </c>
      <c r="J38" t="s">
        <v>379</v>
      </c>
      <c r="L38" t="s">
        <v>381</v>
      </c>
      <c r="N38" t="s">
        <v>383</v>
      </c>
    </row>
    <row r="39" spans="1:14" x14ac:dyDescent="0.2">
      <c r="D39" t="s">
        <v>382</v>
      </c>
      <c r="F39" t="s">
        <v>387</v>
      </c>
      <c r="H39" t="s">
        <v>379</v>
      </c>
      <c r="J39" t="s">
        <v>380</v>
      </c>
      <c r="L39" t="s">
        <v>382</v>
      </c>
      <c r="N39" t="s">
        <v>384</v>
      </c>
    </row>
    <row r="40" spans="1:14" x14ac:dyDescent="0.2">
      <c r="A40" s="8" t="s">
        <v>426</v>
      </c>
      <c r="D40" t="s">
        <v>383</v>
      </c>
      <c r="F40" t="s">
        <v>388</v>
      </c>
      <c r="H40" t="s">
        <v>380</v>
      </c>
      <c r="J40" t="s">
        <v>381</v>
      </c>
      <c r="L40" t="s">
        <v>383</v>
      </c>
      <c r="N40" t="s">
        <v>385</v>
      </c>
    </row>
    <row r="41" spans="1:14" x14ac:dyDescent="0.2">
      <c r="A41" t="s">
        <v>310</v>
      </c>
      <c r="D41" t="s">
        <v>384</v>
      </c>
      <c r="F41" t="s">
        <v>389</v>
      </c>
      <c r="H41" t="s">
        <v>381</v>
      </c>
      <c r="J41" t="s">
        <v>382</v>
      </c>
      <c r="L41" t="s">
        <v>384</v>
      </c>
      <c r="N41" t="s">
        <v>386</v>
      </c>
    </row>
    <row r="42" spans="1:14" x14ac:dyDescent="0.2">
      <c r="D42" t="s">
        <v>385</v>
      </c>
      <c r="F42" t="s">
        <v>390</v>
      </c>
      <c r="H42" t="s">
        <v>382</v>
      </c>
      <c r="J42" t="s">
        <v>383</v>
      </c>
      <c r="L42" t="s">
        <v>385</v>
      </c>
      <c r="N42" t="s">
        <v>387</v>
      </c>
    </row>
    <row r="43" spans="1:14" x14ac:dyDescent="0.2">
      <c r="D43" t="s">
        <v>386</v>
      </c>
      <c r="F43" t="s">
        <v>391</v>
      </c>
      <c r="H43" t="s">
        <v>383</v>
      </c>
      <c r="J43" t="s">
        <v>384</v>
      </c>
      <c r="L43" t="s">
        <v>386</v>
      </c>
      <c r="N43" t="s">
        <v>388</v>
      </c>
    </row>
    <row r="44" spans="1:14" x14ac:dyDescent="0.2">
      <c r="A44" s="214" t="s">
        <v>435</v>
      </c>
      <c r="D44" t="s">
        <v>387</v>
      </c>
      <c r="F44" t="s">
        <v>392</v>
      </c>
      <c r="H44" t="s">
        <v>384</v>
      </c>
      <c r="J44" t="s">
        <v>385</v>
      </c>
      <c r="L44" t="s">
        <v>387</v>
      </c>
      <c r="N44" t="s">
        <v>389</v>
      </c>
    </row>
    <row r="45" spans="1:14" x14ac:dyDescent="0.2">
      <c r="A45" t="s">
        <v>436</v>
      </c>
      <c r="D45" t="s">
        <v>388</v>
      </c>
      <c r="F45" t="s">
        <v>393</v>
      </c>
      <c r="H45" t="s">
        <v>385</v>
      </c>
      <c r="J45" t="s">
        <v>386</v>
      </c>
      <c r="L45" t="s">
        <v>388</v>
      </c>
      <c r="N45" t="s">
        <v>390</v>
      </c>
    </row>
    <row r="46" spans="1:14" x14ac:dyDescent="0.2">
      <c r="A46" t="s">
        <v>437</v>
      </c>
      <c r="D46" t="s">
        <v>389</v>
      </c>
      <c r="F46" t="s">
        <v>394</v>
      </c>
      <c r="H46" t="s">
        <v>386</v>
      </c>
      <c r="J46" t="s">
        <v>387</v>
      </c>
      <c r="L46" t="s">
        <v>389</v>
      </c>
      <c r="N46" t="s">
        <v>391</v>
      </c>
    </row>
    <row r="47" spans="1:14" x14ac:dyDescent="0.2">
      <c r="A47" t="s">
        <v>438</v>
      </c>
      <c r="D47" t="s">
        <v>390</v>
      </c>
      <c r="F47" t="s">
        <v>395</v>
      </c>
      <c r="H47" t="s">
        <v>387</v>
      </c>
      <c r="J47" t="s">
        <v>388</v>
      </c>
      <c r="L47" t="s">
        <v>390</v>
      </c>
      <c r="N47" t="s">
        <v>392</v>
      </c>
    </row>
    <row r="48" spans="1:14" x14ac:dyDescent="0.2">
      <c r="A48" t="s">
        <v>439</v>
      </c>
      <c r="D48" t="s">
        <v>391</v>
      </c>
      <c r="F48" t="s">
        <v>396</v>
      </c>
      <c r="H48" t="s">
        <v>388</v>
      </c>
      <c r="J48" t="s">
        <v>389</v>
      </c>
      <c r="L48" t="s">
        <v>391</v>
      </c>
      <c r="N48" t="s">
        <v>393</v>
      </c>
    </row>
    <row r="49" spans="1:14" x14ac:dyDescent="0.2">
      <c r="A49" t="s">
        <v>440</v>
      </c>
      <c r="D49" t="s">
        <v>392</v>
      </c>
      <c r="F49" t="s">
        <v>397</v>
      </c>
      <c r="H49" t="s">
        <v>389</v>
      </c>
      <c r="J49" t="s">
        <v>390</v>
      </c>
      <c r="L49" t="s">
        <v>392</v>
      </c>
      <c r="N49" t="s">
        <v>394</v>
      </c>
    </row>
    <row r="50" spans="1:14" x14ac:dyDescent="0.2">
      <c r="A50" t="s">
        <v>441</v>
      </c>
      <c r="D50" t="s">
        <v>393</v>
      </c>
      <c r="F50" t="s">
        <v>398</v>
      </c>
      <c r="H50" t="s">
        <v>390</v>
      </c>
      <c r="J50" t="s">
        <v>391</v>
      </c>
      <c r="L50" t="s">
        <v>393</v>
      </c>
      <c r="N50" t="s">
        <v>395</v>
      </c>
    </row>
    <row r="51" spans="1:14" x14ac:dyDescent="0.2">
      <c r="A51" t="s">
        <v>442</v>
      </c>
      <c r="D51" t="s">
        <v>394</v>
      </c>
      <c r="F51" t="s">
        <v>399</v>
      </c>
      <c r="H51" t="s">
        <v>391</v>
      </c>
      <c r="J51" t="s">
        <v>392</v>
      </c>
      <c r="L51" t="s">
        <v>394</v>
      </c>
      <c r="N51" t="s">
        <v>396</v>
      </c>
    </row>
    <row r="52" spans="1:14" x14ac:dyDescent="0.2">
      <c r="A52" t="s">
        <v>443</v>
      </c>
      <c r="D52" t="s">
        <v>395</v>
      </c>
      <c r="F52" t="s">
        <v>400</v>
      </c>
      <c r="H52" t="s">
        <v>392</v>
      </c>
      <c r="J52" t="s">
        <v>393</v>
      </c>
      <c r="L52" t="s">
        <v>395</v>
      </c>
      <c r="N52" t="s">
        <v>397</v>
      </c>
    </row>
    <row r="53" spans="1:14" x14ac:dyDescent="0.2">
      <c r="A53" t="s">
        <v>444</v>
      </c>
      <c r="D53" t="s">
        <v>396</v>
      </c>
      <c r="F53" t="s">
        <v>401</v>
      </c>
      <c r="H53" t="s">
        <v>393</v>
      </c>
      <c r="J53" t="s">
        <v>394</v>
      </c>
      <c r="L53" t="s">
        <v>396</v>
      </c>
      <c r="N53" t="s">
        <v>398</v>
      </c>
    </row>
    <row r="54" spans="1:14" x14ac:dyDescent="0.2">
      <c r="A54" t="s">
        <v>445</v>
      </c>
      <c r="D54" t="s">
        <v>397</v>
      </c>
      <c r="F54" t="s">
        <v>402</v>
      </c>
      <c r="H54" t="s">
        <v>394</v>
      </c>
      <c r="J54" t="s">
        <v>395</v>
      </c>
      <c r="L54" t="s">
        <v>397</v>
      </c>
      <c r="N54" t="s">
        <v>399</v>
      </c>
    </row>
    <row r="55" spans="1:14" x14ac:dyDescent="0.2">
      <c r="A55" t="s">
        <v>446</v>
      </c>
      <c r="D55" t="s">
        <v>398</v>
      </c>
      <c r="F55" t="s">
        <v>403</v>
      </c>
      <c r="H55" t="s">
        <v>395</v>
      </c>
      <c r="J55" t="s">
        <v>396</v>
      </c>
      <c r="L55" t="s">
        <v>398</v>
      </c>
      <c r="N55" t="s">
        <v>400</v>
      </c>
    </row>
    <row r="56" spans="1:14" x14ac:dyDescent="0.2">
      <c r="A56" t="s">
        <v>447</v>
      </c>
      <c r="D56" t="s">
        <v>399</v>
      </c>
      <c r="F56" t="s">
        <v>404</v>
      </c>
      <c r="H56" t="s">
        <v>396</v>
      </c>
      <c r="J56" t="s">
        <v>397</v>
      </c>
      <c r="L56" t="s">
        <v>399</v>
      </c>
      <c r="N56" t="s">
        <v>401</v>
      </c>
    </row>
    <row r="57" spans="1:14" x14ac:dyDescent="0.2">
      <c r="A57" t="s">
        <v>448</v>
      </c>
      <c r="D57" t="s">
        <v>400</v>
      </c>
      <c r="F57" t="s">
        <v>405</v>
      </c>
      <c r="H57" t="s">
        <v>397</v>
      </c>
      <c r="J57" t="s">
        <v>398</v>
      </c>
      <c r="L57" t="s">
        <v>400</v>
      </c>
      <c r="N57" t="s">
        <v>402</v>
      </c>
    </row>
    <row r="58" spans="1:14" x14ac:dyDescent="0.2">
      <c r="A58" t="s">
        <v>449</v>
      </c>
      <c r="D58" t="s">
        <v>401</v>
      </c>
      <c r="F58" t="s">
        <v>406</v>
      </c>
      <c r="H58" t="s">
        <v>398</v>
      </c>
      <c r="J58" t="s">
        <v>399</v>
      </c>
      <c r="L58" t="s">
        <v>401</v>
      </c>
      <c r="N58" t="s">
        <v>403</v>
      </c>
    </row>
    <row r="59" spans="1:14" x14ac:dyDescent="0.2">
      <c r="A59" t="s">
        <v>450</v>
      </c>
      <c r="D59" t="s">
        <v>402</v>
      </c>
      <c r="F59" t="s">
        <v>407</v>
      </c>
      <c r="H59" t="s">
        <v>399</v>
      </c>
      <c r="J59" t="s">
        <v>400</v>
      </c>
      <c r="L59" t="s">
        <v>402</v>
      </c>
      <c r="N59" t="s">
        <v>404</v>
      </c>
    </row>
    <row r="60" spans="1:14" x14ac:dyDescent="0.2">
      <c r="A60" t="s">
        <v>451</v>
      </c>
      <c r="D60" t="s">
        <v>403</v>
      </c>
      <c r="F60" t="s">
        <v>408</v>
      </c>
      <c r="H60" t="s">
        <v>400</v>
      </c>
      <c r="J60" t="s">
        <v>401</v>
      </c>
      <c r="L60" t="s">
        <v>403</v>
      </c>
      <c r="N60" t="s">
        <v>405</v>
      </c>
    </row>
    <row r="61" spans="1:14" x14ac:dyDescent="0.2">
      <c r="A61" t="s">
        <v>452</v>
      </c>
      <c r="D61" t="s">
        <v>404</v>
      </c>
      <c r="F61" t="s">
        <v>409</v>
      </c>
      <c r="H61" t="s">
        <v>401</v>
      </c>
      <c r="J61" t="s">
        <v>402</v>
      </c>
      <c r="L61" t="s">
        <v>404</v>
      </c>
      <c r="N61" t="s">
        <v>406</v>
      </c>
    </row>
    <row r="62" spans="1:14" x14ac:dyDescent="0.2">
      <c r="A62" t="s">
        <v>453</v>
      </c>
      <c r="D62" t="s">
        <v>405</v>
      </c>
      <c r="F62" t="s">
        <v>410</v>
      </c>
      <c r="H62" t="s">
        <v>402</v>
      </c>
      <c r="J62" t="s">
        <v>403</v>
      </c>
      <c r="L62" t="s">
        <v>405</v>
      </c>
      <c r="N62" t="s">
        <v>407</v>
      </c>
    </row>
    <row r="63" spans="1:14" x14ac:dyDescent="0.2">
      <c r="A63" t="s">
        <v>454</v>
      </c>
      <c r="D63" t="s">
        <v>406</v>
      </c>
      <c r="F63" t="s">
        <v>411</v>
      </c>
      <c r="H63" t="s">
        <v>403</v>
      </c>
      <c r="J63" t="s">
        <v>404</v>
      </c>
      <c r="L63" t="s">
        <v>406</v>
      </c>
      <c r="N63" t="s">
        <v>408</v>
      </c>
    </row>
    <row r="64" spans="1:14" x14ac:dyDescent="0.2">
      <c r="A64" t="s">
        <v>455</v>
      </c>
      <c r="D64" t="s">
        <v>407</v>
      </c>
      <c r="F64" t="s">
        <v>412</v>
      </c>
      <c r="H64" t="s">
        <v>404</v>
      </c>
      <c r="J64" t="s">
        <v>405</v>
      </c>
      <c r="L64" t="s">
        <v>407</v>
      </c>
      <c r="N64" t="s">
        <v>409</v>
      </c>
    </row>
    <row r="65" spans="1:15" x14ac:dyDescent="0.2">
      <c r="A65" t="s">
        <v>456</v>
      </c>
      <c r="D65" t="s">
        <v>408</v>
      </c>
      <c r="F65" t="s">
        <v>413</v>
      </c>
      <c r="H65" t="s">
        <v>405</v>
      </c>
      <c r="J65" t="s">
        <v>406</v>
      </c>
      <c r="L65" t="s">
        <v>408</v>
      </c>
      <c r="N65" t="s">
        <v>410</v>
      </c>
    </row>
    <row r="66" spans="1:15" x14ac:dyDescent="0.2">
      <c r="A66" t="s">
        <v>457</v>
      </c>
      <c r="D66" t="s">
        <v>409</v>
      </c>
      <c r="F66" t="s">
        <v>414</v>
      </c>
      <c r="H66" t="s">
        <v>406</v>
      </c>
      <c r="J66" t="s">
        <v>407</v>
      </c>
      <c r="L66" t="s">
        <v>409</v>
      </c>
      <c r="N66" t="s">
        <v>411</v>
      </c>
    </row>
    <row r="67" spans="1:15" x14ac:dyDescent="0.2">
      <c r="A67" t="s">
        <v>458</v>
      </c>
      <c r="D67" t="s">
        <v>410</v>
      </c>
      <c r="F67" t="s">
        <v>415</v>
      </c>
      <c r="H67" t="s">
        <v>407</v>
      </c>
      <c r="J67" t="s">
        <v>408</v>
      </c>
      <c r="L67" t="s">
        <v>410</v>
      </c>
      <c r="N67" t="s">
        <v>412</v>
      </c>
    </row>
    <row r="68" spans="1:15" x14ac:dyDescent="0.2">
      <c r="A68" t="s">
        <v>459</v>
      </c>
      <c r="D68" t="s">
        <v>411</v>
      </c>
      <c r="F68" t="s">
        <v>416</v>
      </c>
      <c r="H68" t="s">
        <v>408</v>
      </c>
      <c r="J68" t="s">
        <v>409</v>
      </c>
      <c r="L68" t="s">
        <v>411</v>
      </c>
      <c r="N68" t="s">
        <v>413</v>
      </c>
    </row>
    <row r="69" spans="1:15" x14ac:dyDescent="0.2">
      <c r="A69" t="s">
        <v>460</v>
      </c>
      <c r="D69" t="s">
        <v>412</v>
      </c>
      <c r="F69" t="s">
        <v>417</v>
      </c>
      <c r="H69" t="s">
        <v>409</v>
      </c>
      <c r="J69" t="s">
        <v>410</v>
      </c>
      <c r="L69" t="s">
        <v>412</v>
      </c>
      <c r="N69" t="s">
        <v>414</v>
      </c>
    </row>
    <row r="70" spans="1:15" x14ac:dyDescent="0.2">
      <c r="D70" t="s">
        <v>413</v>
      </c>
      <c r="F70" t="s">
        <v>418</v>
      </c>
      <c r="H70" t="s">
        <v>410</v>
      </c>
      <c r="J70" t="s">
        <v>411</v>
      </c>
      <c r="L70" t="s">
        <v>413</v>
      </c>
      <c r="N70" t="s">
        <v>415</v>
      </c>
    </row>
    <row r="71" spans="1:15" x14ac:dyDescent="0.2">
      <c r="D71" t="s">
        <v>414</v>
      </c>
      <c r="F71" t="s">
        <v>419</v>
      </c>
      <c r="H71" t="s">
        <v>411</v>
      </c>
      <c r="J71" t="s">
        <v>412</v>
      </c>
      <c r="L71" t="s">
        <v>414</v>
      </c>
      <c r="N71" t="s">
        <v>416</v>
      </c>
    </row>
    <row r="72" spans="1:15" x14ac:dyDescent="0.2">
      <c r="A72" s="214" t="s">
        <v>489</v>
      </c>
      <c r="D72" t="s">
        <v>415</v>
      </c>
      <c r="H72" t="s">
        <v>412</v>
      </c>
      <c r="J72" t="s">
        <v>413</v>
      </c>
      <c r="L72" t="s">
        <v>415</v>
      </c>
      <c r="N72" t="s">
        <v>417</v>
      </c>
    </row>
    <row r="73" spans="1:15" x14ac:dyDescent="0.2">
      <c r="A73" s="15" t="s">
        <v>1012</v>
      </c>
      <c r="D73" t="s">
        <v>416</v>
      </c>
      <c r="H73" t="s">
        <v>413</v>
      </c>
      <c r="J73" t="s">
        <v>414</v>
      </c>
      <c r="L73" t="s">
        <v>416</v>
      </c>
      <c r="N73" t="s">
        <v>418</v>
      </c>
    </row>
    <row r="74" spans="1:15" ht="12.75" customHeight="1" x14ac:dyDescent="0.2">
      <c r="A74" s="15" t="s">
        <v>998</v>
      </c>
      <c r="D74" t="s">
        <v>417</v>
      </c>
      <c r="F74" s="224" t="s">
        <v>490</v>
      </c>
      <c r="G74" s="225"/>
      <c r="H74" t="s">
        <v>414</v>
      </c>
      <c r="J74" t="s">
        <v>415</v>
      </c>
      <c r="L74" t="s">
        <v>417</v>
      </c>
      <c r="N74" t="s">
        <v>419</v>
      </c>
    </row>
    <row r="75" spans="1:15" ht="12.75" customHeight="1" x14ac:dyDescent="0.2">
      <c r="A75" s="15" t="s">
        <v>997</v>
      </c>
      <c r="D75" t="s">
        <v>418</v>
      </c>
      <c r="F75" t="s">
        <v>445</v>
      </c>
      <c r="G75" s="226" t="s">
        <v>491</v>
      </c>
      <c r="H75" t="s">
        <v>415</v>
      </c>
      <c r="J75" t="s">
        <v>416</v>
      </c>
      <c r="L75" t="s">
        <v>418</v>
      </c>
    </row>
    <row r="76" spans="1:15" ht="12.75" customHeight="1" x14ac:dyDescent="0.2">
      <c r="A76" s="15"/>
      <c r="D76" t="s">
        <v>419</v>
      </c>
      <c r="F76" t="s">
        <v>446</v>
      </c>
      <c r="G76" s="226" t="s">
        <v>492</v>
      </c>
      <c r="H76" t="s">
        <v>416</v>
      </c>
      <c r="J76" t="s">
        <v>417</v>
      </c>
      <c r="L76" t="s">
        <v>419</v>
      </c>
    </row>
    <row r="77" spans="1:15" ht="12.75" customHeight="1" x14ac:dyDescent="0.2">
      <c r="A77" s="15"/>
      <c r="F77" t="s">
        <v>448</v>
      </c>
      <c r="G77" s="226" t="s">
        <v>493</v>
      </c>
      <c r="H77" t="s">
        <v>417</v>
      </c>
      <c r="J77" t="s">
        <v>418</v>
      </c>
      <c r="N77" s="224" t="s">
        <v>494</v>
      </c>
    </row>
    <row r="78" spans="1:15" ht="12.75" customHeight="1" x14ac:dyDescent="0.2">
      <c r="A78" s="15"/>
      <c r="H78" t="s">
        <v>418</v>
      </c>
      <c r="J78" t="s">
        <v>419</v>
      </c>
      <c r="N78" t="s">
        <v>448</v>
      </c>
      <c r="O78" s="226" t="s">
        <v>495</v>
      </c>
    </row>
    <row r="79" spans="1:15" ht="12.75" customHeight="1" x14ac:dyDescent="0.2">
      <c r="A79" s="15"/>
      <c r="D79" s="224" t="s">
        <v>496</v>
      </c>
      <c r="E79" s="227"/>
      <c r="F79" s="224" t="s">
        <v>497</v>
      </c>
      <c r="G79" s="225"/>
      <c r="H79" t="s">
        <v>419</v>
      </c>
      <c r="L79" s="224" t="s">
        <v>498</v>
      </c>
      <c r="M79" s="225"/>
      <c r="N79" t="s">
        <v>449</v>
      </c>
      <c r="O79" s="226" t="s">
        <v>499</v>
      </c>
    </row>
    <row r="80" spans="1:15" ht="12.75" customHeight="1" x14ac:dyDescent="0.2">
      <c r="A80" s="15"/>
      <c r="D80" t="s">
        <v>448</v>
      </c>
      <c r="E80" s="228" t="s">
        <v>500</v>
      </c>
      <c r="F80" t="s">
        <v>440</v>
      </c>
      <c r="G80" s="226" t="s">
        <v>501</v>
      </c>
      <c r="L80" t="s">
        <v>440</v>
      </c>
      <c r="M80" s="229" t="s">
        <v>502</v>
      </c>
      <c r="N80" t="s">
        <v>453</v>
      </c>
      <c r="O80" s="226" t="s">
        <v>503</v>
      </c>
    </row>
    <row r="81" spans="1:15" ht="12.75" customHeight="1" x14ac:dyDescent="0.2">
      <c r="A81" s="15"/>
      <c r="D81" t="s">
        <v>449</v>
      </c>
      <c r="E81" s="228" t="s">
        <v>504</v>
      </c>
      <c r="F81" t="s">
        <v>445</v>
      </c>
      <c r="G81" s="226" t="s">
        <v>505</v>
      </c>
      <c r="J81" s="224" t="s">
        <v>506</v>
      </c>
      <c r="K81" s="225"/>
      <c r="L81" t="s">
        <v>445</v>
      </c>
      <c r="M81" s="229" t="s">
        <v>507</v>
      </c>
    </row>
    <row r="82" spans="1:15" ht="12.75" customHeight="1" x14ac:dyDescent="0.2">
      <c r="A82" s="15"/>
      <c r="D82" t="s">
        <v>450</v>
      </c>
      <c r="E82" s="228" t="s">
        <v>508</v>
      </c>
      <c r="F82" t="s">
        <v>452</v>
      </c>
      <c r="G82" s="226" t="s">
        <v>509</v>
      </c>
      <c r="H82" s="224" t="s">
        <v>510</v>
      </c>
      <c r="I82" s="224"/>
      <c r="J82" t="s">
        <v>440</v>
      </c>
      <c r="K82" s="226" t="s">
        <v>511</v>
      </c>
      <c r="L82" t="s">
        <v>446</v>
      </c>
      <c r="M82" s="229" t="s">
        <v>512</v>
      </c>
      <c r="N82" s="224" t="s">
        <v>513</v>
      </c>
    </row>
    <row r="83" spans="1:15" ht="12.75" customHeight="1" x14ac:dyDescent="0.2">
      <c r="A83" s="15"/>
      <c r="D83" t="s">
        <v>453</v>
      </c>
      <c r="E83" s="228" t="s">
        <v>514</v>
      </c>
      <c r="H83" t="s">
        <v>445</v>
      </c>
      <c r="I83" s="220" t="s">
        <v>515</v>
      </c>
      <c r="J83" t="s">
        <v>448</v>
      </c>
      <c r="K83" s="226" t="s">
        <v>516</v>
      </c>
      <c r="L83" t="s">
        <v>448</v>
      </c>
      <c r="M83" s="229" t="s">
        <v>517</v>
      </c>
      <c r="N83" t="s">
        <v>443</v>
      </c>
      <c r="O83" s="226" t="s">
        <v>518</v>
      </c>
    </row>
    <row r="84" spans="1:15" ht="12.75" customHeight="1" x14ac:dyDescent="0.2">
      <c r="A84" s="15"/>
      <c r="F84" s="214" t="s">
        <v>519</v>
      </c>
      <c r="G84" s="230"/>
      <c r="H84" t="s">
        <v>446</v>
      </c>
      <c r="I84" s="220" t="s">
        <v>520</v>
      </c>
      <c r="J84" t="s">
        <v>449</v>
      </c>
      <c r="K84" s="226" t="s">
        <v>521</v>
      </c>
      <c r="L84" t="s">
        <v>453</v>
      </c>
      <c r="M84" s="229" t="s">
        <v>522</v>
      </c>
      <c r="N84" t="s">
        <v>444</v>
      </c>
      <c r="O84" s="226" t="s">
        <v>523</v>
      </c>
    </row>
    <row r="85" spans="1:15" ht="12.75" customHeight="1" x14ac:dyDescent="0.2">
      <c r="A85" s="15"/>
      <c r="D85" s="224" t="s">
        <v>524</v>
      </c>
      <c r="E85" s="227"/>
      <c r="F85" t="s">
        <v>440</v>
      </c>
      <c r="G85" s="226" t="s">
        <v>525</v>
      </c>
      <c r="H85" t="s">
        <v>448</v>
      </c>
      <c r="I85" s="220" t="s">
        <v>526</v>
      </c>
      <c r="J85" t="s">
        <v>453</v>
      </c>
      <c r="K85" s="226" t="s">
        <v>527</v>
      </c>
      <c r="N85" t="s">
        <v>445</v>
      </c>
      <c r="O85" s="226" t="s">
        <v>528</v>
      </c>
    </row>
    <row r="86" spans="1:15" ht="12.75" customHeight="1" x14ac:dyDescent="0.2">
      <c r="A86" s="15"/>
      <c r="D86" t="s">
        <v>440</v>
      </c>
      <c r="E86" s="228" t="s">
        <v>529</v>
      </c>
      <c r="F86" t="s">
        <v>446</v>
      </c>
      <c r="G86" s="226" t="s">
        <v>530</v>
      </c>
      <c r="H86" t="s">
        <v>453</v>
      </c>
      <c r="I86" s="220" t="s">
        <v>531</v>
      </c>
      <c r="L86" s="224" t="s">
        <v>532</v>
      </c>
      <c r="M86" s="225"/>
      <c r="N86" t="s">
        <v>446</v>
      </c>
      <c r="O86" s="226" t="s">
        <v>533</v>
      </c>
    </row>
    <row r="87" spans="1:15" ht="12.75" customHeight="1" x14ac:dyDescent="0.2">
      <c r="A87" s="15"/>
      <c r="D87" t="s">
        <v>445</v>
      </c>
      <c r="E87" s="228" t="s">
        <v>534</v>
      </c>
      <c r="F87" t="s">
        <v>456</v>
      </c>
      <c r="G87" s="226" t="s">
        <v>535</v>
      </c>
      <c r="J87" s="224" t="s">
        <v>536</v>
      </c>
      <c r="K87" s="225"/>
      <c r="L87" t="s">
        <v>440</v>
      </c>
      <c r="M87" s="229" t="s">
        <v>537</v>
      </c>
      <c r="N87" t="s">
        <v>448</v>
      </c>
      <c r="O87" s="226" t="s">
        <v>538</v>
      </c>
    </row>
    <row r="88" spans="1:15" ht="12.75" customHeight="1" x14ac:dyDescent="0.2">
      <c r="A88" s="15"/>
      <c r="D88" t="s">
        <v>452</v>
      </c>
      <c r="E88" s="228" t="s">
        <v>539</v>
      </c>
      <c r="H88" s="224" t="s">
        <v>540</v>
      </c>
      <c r="I88" s="224"/>
      <c r="J88" t="s">
        <v>440</v>
      </c>
      <c r="K88" s="226" t="s">
        <v>541</v>
      </c>
      <c r="L88" t="s">
        <v>444</v>
      </c>
      <c r="M88" s="229" t="s">
        <v>542</v>
      </c>
    </row>
    <row r="89" spans="1:15" ht="12.75" customHeight="1" x14ac:dyDescent="0.2">
      <c r="F89" s="214" t="s">
        <v>543</v>
      </c>
      <c r="G89" s="230"/>
      <c r="H89" t="s">
        <v>440</v>
      </c>
      <c r="I89" s="220" t="s">
        <v>544</v>
      </c>
      <c r="J89" s="15" t="s">
        <v>443</v>
      </c>
      <c r="K89" s="226" t="s">
        <v>545</v>
      </c>
      <c r="L89" t="s">
        <v>445</v>
      </c>
      <c r="M89" s="229" t="s">
        <v>546</v>
      </c>
      <c r="N89" s="214" t="s">
        <v>547</v>
      </c>
    </row>
    <row r="90" spans="1:15" ht="12.75" customHeight="1" x14ac:dyDescent="0.2">
      <c r="D90" s="214" t="s">
        <v>548</v>
      </c>
      <c r="E90" s="231"/>
      <c r="F90" t="s">
        <v>440</v>
      </c>
      <c r="G90" s="226" t="s">
        <v>549</v>
      </c>
      <c r="H90" t="s">
        <v>445</v>
      </c>
      <c r="I90" s="220" t="s">
        <v>550</v>
      </c>
      <c r="J90" t="s">
        <v>444</v>
      </c>
      <c r="K90" s="226" t="s">
        <v>551</v>
      </c>
      <c r="L90" t="s">
        <v>446</v>
      </c>
      <c r="M90" s="229" t="s">
        <v>552</v>
      </c>
      <c r="N90" t="s">
        <v>440</v>
      </c>
      <c r="O90" s="226" t="s">
        <v>553</v>
      </c>
    </row>
    <row r="91" spans="1:15" ht="12.75" customHeight="1" x14ac:dyDescent="0.2">
      <c r="A91" s="214" t="s">
        <v>235</v>
      </c>
      <c r="D91" t="s">
        <v>443</v>
      </c>
      <c r="E91" s="228" t="s">
        <v>554</v>
      </c>
      <c r="F91" t="s">
        <v>445</v>
      </c>
      <c r="G91" s="226" t="s">
        <v>555</v>
      </c>
      <c r="H91" t="s">
        <v>452</v>
      </c>
      <c r="I91" s="220" t="s">
        <v>556</v>
      </c>
      <c r="J91" s="15" t="s">
        <v>445</v>
      </c>
      <c r="K91" s="226" t="s">
        <v>557</v>
      </c>
      <c r="L91" t="s">
        <v>451</v>
      </c>
      <c r="M91" s="229" t="s">
        <v>558</v>
      </c>
      <c r="N91" t="s">
        <v>445</v>
      </c>
      <c r="O91" s="226" t="s">
        <v>559</v>
      </c>
    </row>
    <row r="92" spans="1:15" ht="12.75" customHeight="1" x14ac:dyDescent="0.2">
      <c r="A92" s="15" t="s">
        <v>560</v>
      </c>
      <c r="D92" t="s">
        <v>444</v>
      </c>
      <c r="E92" s="228" t="s">
        <v>561</v>
      </c>
      <c r="F92" t="s">
        <v>446</v>
      </c>
      <c r="G92" s="226" t="s">
        <v>562</v>
      </c>
      <c r="J92" s="15" t="s">
        <v>446</v>
      </c>
      <c r="K92" s="226" t="s">
        <v>563</v>
      </c>
      <c r="N92" t="s">
        <v>446</v>
      </c>
      <c r="O92" s="226" t="s">
        <v>564</v>
      </c>
    </row>
    <row r="93" spans="1:15" ht="12.75" customHeight="1" x14ac:dyDescent="0.2">
      <c r="A93" s="15" t="s">
        <v>190</v>
      </c>
      <c r="D93" t="s">
        <v>445</v>
      </c>
      <c r="E93" s="228" t="s">
        <v>565</v>
      </c>
      <c r="F93" t="s">
        <v>451</v>
      </c>
      <c r="G93" s="226" t="s">
        <v>566</v>
      </c>
      <c r="H93" s="214" t="s">
        <v>567</v>
      </c>
      <c r="I93" s="214"/>
      <c r="J93" s="15" t="s">
        <v>448</v>
      </c>
      <c r="K93" s="226" t="s">
        <v>568</v>
      </c>
      <c r="L93" s="214" t="s">
        <v>569</v>
      </c>
      <c r="M93" s="230"/>
      <c r="N93" t="s">
        <v>447</v>
      </c>
      <c r="O93" s="226" t="s">
        <v>570</v>
      </c>
    </row>
    <row r="94" spans="1:15" ht="12.75" customHeight="1" x14ac:dyDescent="0.2">
      <c r="A94" s="15" t="s">
        <v>191</v>
      </c>
      <c r="D94" t="s">
        <v>448</v>
      </c>
      <c r="E94" s="228" t="s">
        <v>571</v>
      </c>
      <c r="H94" t="s">
        <v>440</v>
      </c>
      <c r="I94" s="220" t="s">
        <v>572</v>
      </c>
      <c r="L94" t="s">
        <v>440</v>
      </c>
      <c r="M94" s="229" t="s">
        <v>573</v>
      </c>
    </row>
    <row r="95" spans="1:15" ht="12.75" customHeight="1" x14ac:dyDescent="0.2">
      <c r="A95" s="15" t="s">
        <v>192</v>
      </c>
      <c r="D95" t="s">
        <v>452</v>
      </c>
      <c r="E95" s="228" t="s">
        <v>574</v>
      </c>
      <c r="F95" s="214" t="s">
        <v>575</v>
      </c>
      <c r="G95" s="230"/>
      <c r="H95" t="s">
        <v>444</v>
      </c>
      <c r="I95" s="220" t="s">
        <v>576</v>
      </c>
      <c r="J95" s="214" t="s">
        <v>577</v>
      </c>
      <c r="K95" s="230"/>
      <c r="L95" t="s">
        <v>445</v>
      </c>
      <c r="M95" s="229" t="s">
        <v>578</v>
      </c>
      <c r="N95" s="214" t="s">
        <v>579</v>
      </c>
    </row>
    <row r="96" spans="1:15" ht="12.75" customHeight="1" x14ac:dyDescent="0.2">
      <c r="A96" s="15" t="s">
        <v>193</v>
      </c>
      <c r="F96" t="s">
        <v>445</v>
      </c>
      <c r="G96" s="226" t="s">
        <v>580</v>
      </c>
      <c r="H96" t="s">
        <v>445</v>
      </c>
      <c r="I96" s="220" t="s">
        <v>581</v>
      </c>
      <c r="J96" t="s">
        <v>440</v>
      </c>
      <c r="K96" s="226" t="s">
        <v>582</v>
      </c>
      <c r="L96" t="s">
        <v>446</v>
      </c>
      <c r="M96" s="229" t="s">
        <v>583</v>
      </c>
      <c r="N96" t="s">
        <v>440</v>
      </c>
      <c r="O96" s="226" t="s">
        <v>584</v>
      </c>
    </row>
    <row r="97" spans="1:15" ht="12.75" customHeight="1" x14ac:dyDescent="0.2">
      <c r="A97" s="15" t="s">
        <v>585</v>
      </c>
      <c r="D97" s="214" t="s">
        <v>586</v>
      </c>
      <c r="E97" s="231"/>
      <c r="F97" t="s">
        <v>447</v>
      </c>
      <c r="G97" s="226" t="s">
        <v>587</v>
      </c>
      <c r="H97" t="s">
        <v>446</v>
      </c>
      <c r="I97" s="220" t="s">
        <v>588</v>
      </c>
      <c r="J97" t="s">
        <v>445</v>
      </c>
      <c r="K97" s="226" t="s">
        <v>589</v>
      </c>
      <c r="L97" t="s">
        <v>447</v>
      </c>
      <c r="M97" s="229" t="s">
        <v>590</v>
      </c>
      <c r="N97" t="s">
        <v>443</v>
      </c>
      <c r="O97" s="226" t="s">
        <v>591</v>
      </c>
    </row>
    <row r="98" spans="1:15" ht="12.75" customHeight="1" x14ac:dyDescent="0.2">
      <c r="A98" s="15" t="s">
        <v>592</v>
      </c>
      <c r="D98" t="s">
        <v>443</v>
      </c>
      <c r="E98" s="228" t="s">
        <v>593</v>
      </c>
      <c r="F98" t="s">
        <v>452</v>
      </c>
      <c r="G98" s="226" t="s">
        <v>594</v>
      </c>
      <c r="H98" t="s">
        <v>456</v>
      </c>
      <c r="I98" s="220" t="s">
        <v>595</v>
      </c>
      <c r="J98" t="s">
        <v>446</v>
      </c>
      <c r="K98" s="226" t="s">
        <v>596</v>
      </c>
      <c r="L98" t="s">
        <v>451</v>
      </c>
      <c r="M98" s="229" t="s">
        <v>597</v>
      </c>
      <c r="N98" t="s">
        <v>445</v>
      </c>
      <c r="O98" s="226" t="s">
        <v>598</v>
      </c>
    </row>
    <row r="99" spans="1:15" ht="12.75" customHeight="1" x14ac:dyDescent="0.2">
      <c r="A99" s="15" t="s">
        <v>599</v>
      </c>
      <c r="D99" t="s">
        <v>444</v>
      </c>
      <c r="E99" s="228" t="s">
        <v>600</v>
      </c>
      <c r="F99" t="s">
        <v>454</v>
      </c>
      <c r="G99" s="226" t="s">
        <v>601</v>
      </c>
      <c r="J99" t="s">
        <v>447</v>
      </c>
      <c r="K99" s="226" t="s">
        <v>602</v>
      </c>
      <c r="M99" s="229"/>
      <c r="N99" s="15" t="s">
        <v>452</v>
      </c>
      <c r="O99" s="226" t="s">
        <v>603</v>
      </c>
    </row>
    <row r="100" spans="1:15" ht="12.75" customHeight="1" x14ac:dyDescent="0.2">
      <c r="A100" s="15" t="s">
        <v>604</v>
      </c>
      <c r="D100" t="s">
        <v>445</v>
      </c>
      <c r="E100" s="228" t="s">
        <v>605</v>
      </c>
      <c r="H100" s="214" t="s">
        <v>606</v>
      </c>
      <c r="I100" s="214"/>
      <c r="L100" s="214" t="s">
        <v>607</v>
      </c>
      <c r="M100" s="230"/>
    </row>
    <row r="101" spans="1:15" ht="12.75" customHeight="1" x14ac:dyDescent="0.2">
      <c r="A101" s="15" t="s">
        <v>608</v>
      </c>
      <c r="D101" t="s">
        <v>448</v>
      </c>
      <c r="E101" s="228" t="s">
        <v>609</v>
      </c>
      <c r="F101" s="214" t="s">
        <v>610</v>
      </c>
      <c r="H101" t="s">
        <v>440</v>
      </c>
      <c r="I101" s="220" t="s">
        <v>611</v>
      </c>
      <c r="J101" s="214" t="s">
        <v>612</v>
      </c>
      <c r="K101" s="230"/>
      <c r="L101" t="s">
        <v>440</v>
      </c>
      <c r="M101" s="229" t="s">
        <v>613</v>
      </c>
      <c r="N101" s="214" t="s">
        <v>614</v>
      </c>
    </row>
    <row r="102" spans="1:15" ht="12.75" customHeight="1" x14ac:dyDescent="0.2">
      <c r="D102" t="s">
        <v>452</v>
      </c>
      <c r="E102" s="228" t="s">
        <v>615</v>
      </c>
      <c r="F102" s="15" t="s">
        <v>440</v>
      </c>
      <c r="G102" s="226" t="s">
        <v>616</v>
      </c>
      <c r="H102" t="s">
        <v>444</v>
      </c>
      <c r="I102" s="220" t="s">
        <v>617</v>
      </c>
      <c r="J102" t="s">
        <v>440</v>
      </c>
      <c r="K102" s="226" t="s">
        <v>618</v>
      </c>
      <c r="L102" t="s">
        <v>445</v>
      </c>
      <c r="M102" s="229" t="s">
        <v>619</v>
      </c>
      <c r="N102" t="s">
        <v>445</v>
      </c>
      <c r="O102" s="226" t="s">
        <v>620</v>
      </c>
    </row>
    <row r="103" spans="1:15" ht="12.75" customHeight="1" x14ac:dyDescent="0.2">
      <c r="F103" s="15" t="s">
        <v>446</v>
      </c>
      <c r="G103" s="226" t="s">
        <v>621</v>
      </c>
      <c r="H103" t="s">
        <v>445</v>
      </c>
      <c r="I103" s="220" t="s">
        <v>622</v>
      </c>
      <c r="J103" t="s">
        <v>443</v>
      </c>
      <c r="K103" s="226" t="s">
        <v>623</v>
      </c>
      <c r="L103" t="s">
        <v>452</v>
      </c>
      <c r="M103" s="229" t="s">
        <v>624</v>
      </c>
      <c r="N103" t="s">
        <v>447</v>
      </c>
      <c r="O103" s="226" t="s">
        <v>625</v>
      </c>
    </row>
    <row r="104" spans="1:15" ht="12.75" customHeight="1" x14ac:dyDescent="0.2">
      <c r="A104" s="214" t="s">
        <v>626</v>
      </c>
      <c r="D104" s="214" t="s">
        <v>627</v>
      </c>
      <c r="E104" s="231"/>
      <c r="F104" s="15" t="s">
        <v>447</v>
      </c>
      <c r="G104" s="226" t="s">
        <v>628</v>
      </c>
      <c r="H104" t="s">
        <v>446</v>
      </c>
      <c r="I104" s="220" t="s">
        <v>629</v>
      </c>
      <c r="J104" t="s">
        <v>445</v>
      </c>
      <c r="K104" s="226" t="s">
        <v>630</v>
      </c>
      <c r="N104" t="s">
        <v>452</v>
      </c>
      <c r="O104" s="226" t="s">
        <v>631</v>
      </c>
    </row>
    <row r="105" spans="1:15" ht="12.75" customHeight="1" x14ac:dyDescent="0.2">
      <c r="A105" s="15" t="s">
        <v>632</v>
      </c>
      <c r="D105" t="s">
        <v>440</v>
      </c>
      <c r="E105" s="228" t="s">
        <v>633</v>
      </c>
      <c r="F105" s="15" t="s">
        <v>448</v>
      </c>
      <c r="G105" s="226" t="s">
        <v>634</v>
      </c>
      <c r="H105" t="s">
        <v>451</v>
      </c>
      <c r="I105" s="220" t="s">
        <v>635</v>
      </c>
      <c r="J105" s="15" t="s">
        <v>452</v>
      </c>
      <c r="K105" s="226" t="s">
        <v>636</v>
      </c>
      <c r="L105" s="214" t="s">
        <v>637</v>
      </c>
      <c r="M105" s="230"/>
      <c r="N105" t="s">
        <v>454</v>
      </c>
      <c r="O105" s="226" t="s">
        <v>638</v>
      </c>
    </row>
    <row r="106" spans="1:15" ht="12.75" customHeight="1" x14ac:dyDescent="0.2">
      <c r="A106" s="15" t="s">
        <v>639</v>
      </c>
      <c r="D106" t="s">
        <v>445</v>
      </c>
      <c r="E106" s="228" t="s">
        <v>640</v>
      </c>
      <c r="F106" s="15" t="s">
        <v>450</v>
      </c>
      <c r="G106" s="226" t="s">
        <v>641</v>
      </c>
      <c r="L106" t="s">
        <v>440</v>
      </c>
      <c r="M106" s="229" t="s">
        <v>642</v>
      </c>
    </row>
    <row r="107" spans="1:15" ht="12.75" customHeight="1" x14ac:dyDescent="0.2">
      <c r="A107" s="15" t="s">
        <v>643</v>
      </c>
      <c r="D107" t="s">
        <v>447</v>
      </c>
      <c r="E107" s="228" t="s">
        <v>644</v>
      </c>
      <c r="F107" s="15" t="s">
        <v>452</v>
      </c>
      <c r="G107" s="226" t="s">
        <v>645</v>
      </c>
      <c r="H107" s="214" t="s">
        <v>646</v>
      </c>
      <c r="I107" s="214"/>
      <c r="J107" s="214" t="s">
        <v>647</v>
      </c>
      <c r="K107" s="230"/>
      <c r="L107" t="s">
        <v>445</v>
      </c>
      <c r="M107" s="229" t="s">
        <v>648</v>
      </c>
      <c r="N107" s="214" t="s">
        <v>649</v>
      </c>
    </row>
    <row r="108" spans="1:15" ht="12.75" customHeight="1" x14ac:dyDescent="0.2">
      <c r="A108" s="15" t="s">
        <v>650</v>
      </c>
      <c r="D108" t="s">
        <v>452</v>
      </c>
      <c r="E108" s="228" t="s">
        <v>651</v>
      </c>
      <c r="F108" t="s">
        <v>454</v>
      </c>
      <c r="G108" s="226" t="s">
        <v>652</v>
      </c>
      <c r="H108" t="s">
        <v>445</v>
      </c>
      <c r="I108" s="220" t="s">
        <v>653</v>
      </c>
      <c r="J108" t="s">
        <v>437</v>
      </c>
      <c r="K108" s="226" t="s">
        <v>654</v>
      </c>
      <c r="L108" t="s">
        <v>447</v>
      </c>
      <c r="M108" s="229" t="s">
        <v>655</v>
      </c>
      <c r="N108" t="s">
        <v>444</v>
      </c>
      <c r="O108" s="226" t="s">
        <v>656</v>
      </c>
    </row>
    <row r="109" spans="1:15" ht="12.75" customHeight="1" x14ac:dyDescent="0.2">
      <c r="A109" s="15" t="s">
        <v>657</v>
      </c>
      <c r="D109" t="s">
        <v>454</v>
      </c>
      <c r="E109" s="228" t="s">
        <v>658</v>
      </c>
      <c r="H109" t="s">
        <v>447</v>
      </c>
      <c r="I109" s="220" t="s">
        <v>659</v>
      </c>
      <c r="J109" t="s">
        <v>440</v>
      </c>
      <c r="K109" s="226" t="s">
        <v>660</v>
      </c>
      <c r="L109" t="s">
        <v>452</v>
      </c>
      <c r="M109" s="229" t="s">
        <v>661</v>
      </c>
      <c r="N109" t="s">
        <v>445</v>
      </c>
      <c r="O109" s="226" t="s">
        <v>662</v>
      </c>
    </row>
    <row r="110" spans="1:15" ht="12.75" customHeight="1" x14ac:dyDescent="0.2">
      <c r="A110" s="15" t="s">
        <v>663</v>
      </c>
      <c r="F110" s="214" t="s">
        <v>664</v>
      </c>
      <c r="G110" s="230"/>
      <c r="H110" t="s">
        <v>452</v>
      </c>
      <c r="I110" s="220" t="s">
        <v>665</v>
      </c>
      <c r="J110" t="s">
        <v>445</v>
      </c>
      <c r="K110" s="226" t="s">
        <v>666</v>
      </c>
      <c r="L110" t="s">
        <v>454</v>
      </c>
      <c r="M110" s="229" t="s">
        <v>667</v>
      </c>
      <c r="N110" t="s">
        <v>446</v>
      </c>
      <c r="O110" s="226" t="s">
        <v>668</v>
      </c>
    </row>
    <row r="111" spans="1:15" ht="12.75" customHeight="1" x14ac:dyDescent="0.2">
      <c r="A111" s="15" t="s">
        <v>669</v>
      </c>
      <c r="D111" s="214" t="s">
        <v>670</v>
      </c>
      <c r="E111" s="231"/>
      <c r="F111" t="s">
        <v>445</v>
      </c>
      <c r="G111" s="226" t="s">
        <v>671</v>
      </c>
      <c r="H111" t="s">
        <v>454</v>
      </c>
      <c r="I111" s="220" t="s">
        <v>672</v>
      </c>
      <c r="J111" t="s">
        <v>447</v>
      </c>
      <c r="K111" s="226" t="s">
        <v>673</v>
      </c>
      <c r="N111" t="s">
        <v>448</v>
      </c>
      <c r="O111" s="226" t="s">
        <v>674</v>
      </c>
    </row>
    <row r="112" spans="1:15" ht="12.75" customHeight="1" x14ac:dyDescent="0.2">
      <c r="A112" s="15" t="s">
        <v>675</v>
      </c>
      <c r="D112" t="s">
        <v>440</v>
      </c>
      <c r="E112" s="228" t="s">
        <v>676</v>
      </c>
      <c r="F112" t="s">
        <v>447</v>
      </c>
      <c r="G112" s="226" t="s">
        <v>677</v>
      </c>
      <c r="J112" t="s">
        <v>452</v>
      </c>
      <c r="K112" s="226" t="s">
        <v>678</v>
      </c>
      <c r="L112" s="214" t="s">
        <v>679</v>
      </c>
      <c r="M112" s="230"/>
      <c r="N112" t="s">
        <v>452</v>
      </c>
      <c r="O112" s="226" t="s">
        <v>680</v>
      </c>
    </row>
    <row r="113" spans="1:15" ht="12.75" customHeight="1" x14ac:dyDescent="0.2">
      <c r="D113" t="s">
        <v>445</v>
      </c>
      <c r="E113" s="232" t="s">
        <v>681</v>
      </c>
      <c r="F113" t="s">
        <v>448</v>
      </c>
      <c r="G113" s="226" t="s">
        <v>682</v>
      </c>
      <c r="H113" s="214" t="s">
        <v>683</v>
      </c>
      <c r="I113" s="214"/>
      <c r="J113" t="s">
        <v>454</v>
      </c>
      <c r="K113" s="226" t="s">
        <v>684</v>
      </c>
      <c r="L113" t="s">
        <v>443</v>
      </c>
      <c r="M113" s="229" t="s">
        <v>685</v>
      </c>
    </row>
    <row r="114" spans="1:15" ht="12.75" customHeight="1" x14ac:dyDescent="0.2">
      <c r="A114" s="214" t="s">
        <v>967</v>
      </c>
      <c r="D114" t="s">
        <v>448</v>
      </c>
      <c r="E114" s="232" t="s">
        <v>686</v>
      </c>
      <c r="F114" t="s">
        <v>450</v>
      </c>
      <c r="G114" s="226" t="s">
        <v>687</v>
      </c>
      <c r="H114" t="s">
        <v>440</v>
      </c>
      <c r="I114" s="220" t="s">
        <v>688</v>
      </c>
      <c r="L114" t="s">
        <v>445</v>
      </c>
      <c r="M114" s="229" t="s">
        <v>689</v>
      </c>
      <c r="N114" s="214" t="s">
        <v>690</v>
      </c>
    </row>
    <row r="115" spans="1:15" ht="12.75" customHeight="1" x14ac:dyDescent="0.2">
      <c r="A115" s="15" t="s">
        <v>968</v>
      </c>
      <c r="D115" t="s">
        <v>449</v>
      </c>
      <c r="E115" s="232" t="s">
        <v>691</v>
      </c>
      <c r="H115" t="s">
        <v>445</v>
      </c>
      <c r="I115" s="220" t="s">
        <v>692</v>
      </c>
      <c r="J115" s="214" t="s">
        <v>693</v>
      </c>
      <c r="K115" s="230"/>
      <c r="L115" t="s">
        <v>446</v>
      </c>
      <c r="M115" s="229" t="s">
        <v>694</v>
      </c>
      <c r="N115" t="s">
        <v>440</v>
      </c>
      <c r="O115" s="226" t="s">
        <v>695</v>
      </c>
    </row>
    <row r="116" spans="1:15" ht="12.75" customHeight="1" x14ac:dyDescent="0.2">
      <c r="A116" s="15" t="s">
        <v>969</v>
      </c>
      <c r="D116" t="s">
        <v>453</v>
      </c>
      <c r="E116" s="232" t="s">
        <v>696</v>
      </c>
      <c r="F116" s="214" t="s">
        <v>697</v>
      </c>
      <c r="G116" s="230"/>
      <c r="H116" t="s">
        <v>453</v>
      </c>
      <c r="I116" s="220" t="s">
        <v>698</v>
      </c>
      <c r="J116" t="s">
        <v>443</v>
      </c>
      <c r="K116" s="226" t="s">
        <v>699</v>
      </c>
      <c r="L116" t="s">
        <v>452</v>
      </c>
      <c r="M116" s="229" t="s">
        <v>700</v>
      </c>
      <c r="N116" t="s">
        <v>446</v>
      </c>
      <c r="O116" s="226" t="s">
        <v>701</v>
      </c>
    </row>
    <row r="117" spans="1:15" ht="12.75" customHeight="1" x14ac:dyDescent="0.2">
      <c r="A117" s="15" t="s">
        <v>970</v>
      </c>
      <c r="F117" t="s">
        <v>440</v>
      </c>
      <c r="G117" s="226" t="s">
        <v>702</v>
      </c>
      <c r="J117" t="s">
        <v>444</v>
      </c>
      <c r="K117" s="226" t="s">
        <v>703</v>
      </c>
      <c r="N117" t="s">
        <v>452</v>
      </c>
      <c r="O117" s="226" t="s">
        <v>704</v>
      </c>
    </row>
    <row r="118" spans="1:15" ht="12.75" customHeight="1" x14ac:dyDescent="0.2">
      <c r="D118" s="214" t="s">
        <v>705</v>
      </c>
      <c r="E118" s="231"/>
      <c r="F118" t="s">
        <v>445</v>
      </c>
      <c r="G118" s="226" t="s">
        <v>706</v>
      </c>
      <c r="H118" s="214" t="s">
        <v>707</v>
      </c>
      <c r="I118" s="214"/>
      <c r="J118" t="s">
        <v>445</v>
      </c>
      <c r="K118" s="226" t="s">
        <v>708</v>
      </c>
      <c r="L118" s="214" t="s">
        <v>709</v>
      </c>
      <c r="M118" s="230"/>
      <c r="N118" t="s">
        <v>454</v>
      </c>
      <c r="O118" s="226" t="s">
        <v>710</v>
      </c>
    </row>
    <row r="119" spans="1:15" ht="12.75" customHeight="1" x14ac:dyDescent="0.2">
      <c r="D119" t="s">
        <v>445</v>
      </c>
      <c r="E119" s="232" t="s">
        <v>711</v>
      </c>
      <c r="F119" t="s">
        <v>450</v>
      </c>
      <c r="G119" s="226" t="s">
        <v>712</v>
      </c>
      <c r="H119" t="s">
        <v>446</v>
      </c>
      <c r="I119" s="220" t="s">
        <v>713</v>
      </c>
      <c r="J119" t="s">
        <v>446</v>
      </c>
      <c r="K119" s="226" t="s">
        <v>714</v>
      </c>
      <c r="L119" t="s">
        <v>440</v>
      </c>
      <c r="M119" s="229" t="s">
        <v>715</v>
      </c>
      <c r="N119" t="s">
        <v>455</v>
      </c>
      <c r="O119" s="226" t="s">
        <v>716</v>
      </c>
    </row>
    <row r="120" spans="1:15" ht="12.75" customHeight="1" x14ac:dyDescent="0.2">
      <c r="D120" t="s">
        <v>447</v>
      </c>
      <c r="E120" s="232" t="s">
        <v>717</v>
      </c>
      <c r="H120" t="s">
        <v>447</v>
      </c>
      <c r="I120" s="220" t="s">
        <v>718</v>
      </c>
      <c r="J120" t="s">
        <v>456</v>
      </c>
      <c r="K120" s="226" t="s">
        <v>719</v>
      </c>
      <c r="L120" t="s">
        <v>446</v>
      </c>
      <c r="M120" s="229" t="s">
        <v>720</v>
      </c>
      <c r="N120" t="s">
        <v>457</v>
      </c>
      <c r="O120" s="226" t="s">
        <v>721</v>
      </c>
    </row>
    <row r="121" spans="1:15" ht="12.75" customHeight="1" x14ac:dyDescent="0.2">
      <c r="D121" t="s">
        <v>448</v>
      </c>
      <c r="E121" s="232" t="s">
        <v>722</v>
      </c>
      <c r="F121" s="214" t="s">
        <v>723</v>
      </c>
      <c r="G121" s="230"/>
      <c r="H121" t="s">
        <v>454</v>
      </c>
      <c r="I121" s="220" t="s">
        <v>724</v>
      </c>
      <c r="J121" t="s">
        <v>452</v>
      </c>
      <c r="K121" s="226" t="s">
        <v>725</v>
      </c>
      <c r="L121" t="s">
        <v>447</v>
      </c>
      <c r="M121" s="229" t="s">
        <v>726</v>
      </c>
    </row>
    <row r="122" spans="1:15" ht="12.75" customHeight="1" x14ac:dyDescent="0.2">
      <c r="D122" t="s">
        <v>452</v>
      </c>
      <c r="E122" s="232" t="s">
        <v>727</v>
      </c>
      <c r="F122" t="s">
        <v>440</v>
      </c>
      <c r="G122" s="226" t="s">
        <v>728</v>
      </c>
      <c r="H122" t="s">
        <v>457</v>
      </c>
      <c r="I122" s="220" t="s">
        <v>729</v>
      </c>
      <c r="L122" t="s">
        <v>452</v>
      </c>
      <c r="M122" s="229" t="s">
        <v>730</v>
      </c>
      <c r="N122" s="214" t="s">
        <v>731</v>
      </c>
    </row>
    <row r="123" spans="1:15" ht="12.75" customHeight="1" x14ac:dyDescent="0.2">
      <c r="D123" t="s">
        <v>453</v>
      </c>
      <c r="E123" s="228" t="s">
        <v>732</v>
      </c>
      <c r="F123" t="s">
        <v>451</v>
      </c>
      <c r="G123" s="226" t="s">
        <v>733</v>
      </c>
      <c r="J123" s="214" t="s">
        <v>734</v>
      </c>
      <c r="K123" s="230"/>
      <c r="L123" t="s">
        <v>454</v>
      </c>
      <c r="M123" s="229" t="s">
        <v>735</v>
      </c>
      <c r="N123" t="s">
        <v>439</v>
      </c>
      <c r="O123" s="226" t="s">
        <v>736</v>
      </c>
    </row>
    <row r="124" spans="1:15" ht="12.75" customHeight="1" x14ac:dyDescent="0.2">
      <c r="D124" t="s">
        <v>454</v>
      </c>
      <c r="E124" s="228" t="s">
        <v>737</v>
      </c>
      <c r="F124" t="s">
        <v>452</v>
      </c>
      <c r="G124" s="226" t="s">
        <v>738</v>
      </c>
      <c r="H124" s="214" t="s">
        <v>739</v>
      </c>
      <c r="I124" s="214"/>
      <c r="J124" t="s">
        <v>437</v>
      </c>
      <c r="K124" s="226" t="s">
        <v>740</v>
      </c>
      <c r="L124" t="s">
        <v>457</v>
      </c>
      <c r="M124" s="229" t="s">
        <v>741</v>
      </c>
      <c r="N124" t="s">
        <v>445</v>
      </c>
      <c r="O124" s="226" t="s">
        <v>742</v>
      </c>
    </row>
    <row r="125" spans="1:15" ht="12.75" customHeight="1" x14ac:dyDescent="0.2">
      <c r="D125" s="15" t="s">
        <v>457</v>
      </c>
      <c r="E125" s="228" t="s">
        <v>743</v>
      </c>
      <c r="H125" t="s">
        <v>445</v>
      </c>
      <c r="I125" s="220" t="s">
        <v>744</v>
      </c>
      <c r="J125" t="s">
        <v>440</v>
      </c>
      <c r="K125" s="226" t="s">
        <v>745</v>
      </c>
      <c r="N125" t="s">
        <v>446</v>
      </c>
      <c r="O125" s="226" t="s">
        <v>746</v>
      </c>
    </row>
    <row r="126" spans="1:15" ht="12.75" customHeight="1" x14ac:dyDescent="0.2">
      <c r="F126" s="214" t="s">
        <v>747</v>
      </c>
      <c r="G126" s="230"/>
      <c r="H126" t="s">
        <v>447</v>
      </c>
      <c r="I126" s="220" t="s">
        <v>748</v>
      </c>
      <c r="J126" t="s">
        <v>446</v>
      </c>
      <c r="K126" s="226" t="s">
        <v>749</v>
      </c>
      <c r="L126" s="214" t="s">
        <v>750</v>
      </c>
      <c r="M126" s="230"/>
      <c r="N126" t="s">
        <v>449</v>
      </c>
      <c r="O126" s="226" t="s">
        <v>751</v>
      </c>
    </row>
    <row r="127" spans="1:15" ht="12.75" customHeight="1" x14ac:dyDescent="0.2">
      <c r="D127" s="214" t="s">
        <v>752</v>
      </c>
      <c r="E127" s="231"/>
      <c r="F127" t="s">
        <v>445</v>
      </c>
      <c r="G127" s="226" t="s">
        <v>753</v>
      </c>
      <c r="H127" t="s">
        <v>448</v>
      </c>
      <c r="I127" s="220" t="s">
        <v>754</v>
      </c>
      <c r="J127" t="s">
        <v>447</v>
      </c>
      <c r="K127" s="226" t="s">
        <v>755</v>
      </c>
      <c r="L127" t="s">
        <v>439</v>
      </c>
      <c r="M127" s="229" t="s">
        <v>756</v>
      </c>
    </row>
    <row r="128" spans="1:15" ht="12.75" customHeight="1" x14ac:dyDescent="0.2">
      <c r="D128" t="s">
        <v>445</v>
      </c>
      <c r="E128" s="232" t="s">
        <v>757</v>
      </c>
      <c r="F128" t="s">
        <v>454</v>
      </c>
      <c r="G128" s="226" t="s">
        <v>758</v>
      </c>
      <c r="H128" t="s">
        <v>450</v>
      </c>
      <c r="I128" s="220" t="s">
        <v>759</v>
      </c>
      <c r="J128" t="s">
        <v>452</v>
      </c>
      <c r="K128" s="226" t="s">
        <v>760</v>
      </c>
      <c r="L128" t="s">
        <v>445</v>
      </c>
      <c r="M128" s="229" t="s">
        <v>761</v>
      </c>
      <c r="N128" s="214" t="s">
        <v>762</v>
      </c>
    </row>
    <row r="129" spans="4:15" ht="12.75" customHeight="1" x14ac:dyDescent="0.2">
      <c r="D129" t="s">
        <v>446</v>
      </c>
      <c r="E129" s="232" t="s">
        <v>763</v>
      </c>
      <c r="F129" t="s">
        <v>455</v>
      </c>
      <c r="G129" s="226" t="s">
        <v>764</v>
      </c>
      <c r="J129" t="s">
        <v>454</v>
      </c>
      <c r="K129" s="226" t="s">
        <v>765</v>
      </c>
      <c r="L129" t="s">
        <v>446</v>
      </c>
      <c r="M129" s="229" t="s">
        <v>766</v>
      </c>
      <c r="N129" t="s">
        <v>439</v>
      </c>
      <c r="O129" s="226" t="s">
        <v>767</v>
      </c>
    </row>
    <row r="130" spans="4:15" ht="12.75" customHeight="1" x14ac:dyDescent="0.2">
      <c r="D130" t="s">
        <v>447</v>
      </c>
      <c r="E130" s="232" t="s">
        <v>768</v>
      </c>
      <c r="H130" s="214" t="s">
        <v>769</v>
      </c>
      <c r="I130" s="214"/>
      <c r="J130" t="s">
        <v>457</v>
      </c>
      <c r="K130" s="226" t="s">
        <v>770</v>
      </c>
      <c r="L130" t="s">
        <v>449</v>
      </c>
      <c r="M130" s="229" t="s">
        <v>771</v>
      </c>
      <c r="N130" t="s">
        <v>440</v>
      </c>
      <c r="O130" s="226" t="s">
        <v>772</v>
      </c>
    </row>
    <row r="131" spans="4:15" ht="12.75" customHeight="1" x14ac:dyDescent="0.2">
      <c r="D131" t="s">
        <v>448</v>
      </c>
      <c r="E131" s="232" t="s">
        <v>773</v>
      </c>
      <c r="H131" t="s">
        <v>440</v>
      </c>
      <c r="I131" s="220" t="s">
        <v>774</v>
      </c>
      <c r="N131" t="s">
        <v>445</v>
      </c>
      <c r="O131" s="226" t="s">
        <v>775</v>
      </c>
    </row>
    <row r="132" spans="4:15" ht="12.75" customHeight="1" x14ac:dyDescent="0.2">
      <c r="D132" t="s">
        <v>450</v>
      </c>
      <c r="E132" s="232" t="s">
        <v>776</v>
      </c>
      <c r="H132" t="s">
        <v>445</v>
      </c>
      <c r="I132" s="220" t="s">
        <v>777</v>
      </c>
      <c r="J132" s="214" t="s">
        <v>778</v>
      </c>
      <c r="K132" s="230"/>
      <c r="L132" s="214" t="s">
        <v>779</v>
      </c>
      <c r="M132" s="230"/>
      <c r="N132" t="s">
        <v>448</v>
      </c>
      <c r="O132" s="226" t="s">
        <v>780</v>
      </c>
    </row>
    <row r="133" spans="4:15" ht="12.75" customHeight="1" x14ac:dyDescent="0.2">
      <c r="H133" t="s">
        <v>450</v>
      </c>
      <c r="I133" s="220" t="s">
        <v>781</v>
      </c>
      <c r="J133" t="s">
        <v>437</v>
      </c>
      <c r="K133" s="226" t="s">
        <v>782</v>
      </c>
      <c r="L133" t="s">
        <v>439</v>
      </c>
      <c r="M133" s="229" t="s">
        <v>783</v>
      </c>
    </row>
    <row r="134" spans="4:15" ht="12.75" customHeight="1" x14ac:dyDescent="0.2">
      <c r="D134" s="214" t="s">
        <v>784</v>
      </c>
      <c r="E134" s="231"/>
      <c r="J134" t="s">
        <v>439</v>
      </c>
      <c r="K134" s="226" t="s">
        <v>785</v>
      </c>
      <c r="L134" t="s">
        <v>440</v>
      </c>
      <c r="M134" s="229" t="s">
        <v>786</v>
      </c>
      <c r="N134" s="214" t="s">
        <v>787</v>
      </c>
    </row>
    <row r="135" spans="4:15" ht="12.75" customHeight="1" x14ac:dyDescent="0.2">
      <c r="D135" t="s">
        <v>443</v>
      </c>
      <c r="E135" s="232" t="s">
        <v>788</v>
      </c>
      <c r="H135" s="214" t="s">
        <v>789</v>
      </c>
      <c r="I135" s="214"/>
      <c r="J135" t="s">
        <v>440</v>
      </c>
      <c r="K135" s="226" t="s">
        <v>790</v>
      </c>
      <c r="L135" t="s">
        <v>445</v>
      </c>
      <c r="M135" s="229" t="s">
        <v>791</v>
      </c>
      <c r="N135" t="s">
        <v>447</v>
      </c>
      <c r="O135" s="226" t="s">
        <v>792</v>
      </c>
    </row>
    <row r="136" spans="4:15" ht="12.75" customHeight="1" x14ac:dyDescent="0.2">
      <c r="D136" t="s">
        <v>444</v>
      </c>
      <c r="E136" s="232" t="s">
        <v>793</v>
      </c>
      <c r="H136" t="s">
        <v>440</v>
      </c>
      <c r="I136" s="220" t="s">
        <v>794</v>
      </c>
      <c r="J136" t="s">
        <v>445</v>
      </c>
      <c r="K136" s="226" t="s">
        <v>795</v>
      </c>
      <c r="L136" t="s">
        <v>448</v>
      </c>
      <c r="M136" s="229" t="s">
        <v>796</v>
      </c>
      <c r="N136" t="s">
        <v>454</v>
      </c>
      <c r="O136" s="226" t="s">
        <v>797</v>
      </c>
    </row>
    <row r="137" spans="4:15" ht="12.75" customHeight="1" x14ac:dyDescent="0.2">
      <c r="D137" t="s">
        <v>445</v>
      </c>
      <c r="E137" s="232" t="s">
        <v>798</v>
      </c>
      <c r="H137" s="15" t="s">
        <v>451</v>
      </c>
      <c r="I137" s="220" t="s">
        <v>799</v>
      </c>
      <c r="J137" t="s">
        <v>446</v>
      </c>
      <c r="K137" s="226" t="s">
        <v>800</v>
      </c>
      <c r="L137" t="s">
        <v>451</v>
      </c>
      <c r="M137" s="229" t="s">
        <v>801</v>
      </c>
      <c r="N137" t="s">
        <v>455</v>
      </c>
      <c r="O137" s="226" t="s">
        <v>802</v>
      </c>
    </row>
    <row r="138" spans="4:15" ht="12.75" customHeight="1" x14ac:dyDescent="0.2">
      <c r="D138" t="s">
        <v>448</v>
      </c>
      <c r="E138" s="232" t="s">
        <v>803</v>
      </c>
      <c r="H138" s="15" t="s">
        <v>452</v>
      </c>
      <c r="I138" s="220" t="s">
        <v>804</v>
      </c>
      <c r="J138" t="s">
        <v>448</v>
      </c>
      <c r="K138" s="226" t="s">
        <v>805</v>
      </c>
    </row>
    <row r="139" spans="4:15" ht="12.75" customHeight="1" x14ac:dyDescent="0.2">
      <c r="D139" t="s">
        <v>449</v>
      </c>
      <c r="E139" s="232" t="s">
        <v>806</v>
      </c>
      <c r="H139" s="15"/>
      <c r="I139" s="220"/>
      <c r="J139" t="s">
        <v>449</v>
      </c>
      <c r="K139" s="226" t="s">
        <v>807</v>
      </c>
      <c r="L139" s="214" t="s">
        <v>808</v>
      </c>
      <c r="M139" s="230"/>
      <c r="N139" s="214" t="s">
        <v>809</v>
      </c>
    </row>
    <row r="140" spans="4:15" ht="12.75" customHeight="1" x14ac:dyDescent="0.2">
      <c r="D140" t="s">
        <v>452</v>
      </c>
      <c r="E140" s="232" t="s">
        <v>810</v>
      </c>
      <c r="H140" s="214" t="s">
        <v>811</v>
      </c>
      <c r="I140" s="214"/>
      <c r="L140" t="s">
        <v>447</v>
      </c>
      <c r="M140" s="229" t="s">
        <v>812</v>
      </c>
      <c r="N140" t="s">
        <v>445</v>
      </c>
      <c r="O140" s="226" t="s">
        <v>813</v>
      </c>
    </row>
    <row r="141" spans="4:15" ht="12.75" customHeight="1" x14ac:dyDescent="0.2">
      <c r="H141" t="s">
        <v>443</v>
      </c>
      <c r="I141" s="220" t="s">
        <v>814</v>
      </c>
      <c r="J141" s="214" t="s">
        <v>815</v>
      </c>
      <c r="K141" s="230"/>
      <c r="L141" t="s">
        <v>450</v>
      </c>
      <c r="M141" s="229" t="s">
        <v>816</v>
      </c>
      <c r="N141" t="s">
        <v>446</v>
      </c>
      <c r="O141" s="226" t="s">
        <v>817</v>
      </c>
    </row>
    <row r="142" spans="4:15" ht="12.75" customHeight="1" x14ac:dyDescent="0.2">
      <c r="D142" s="214" t="s">
        <v>818</v>
      </c>
      <c r="E142" s="231"/>
      <c r="H142" t="s">
        <v>444</v>
      </c>
      <c r="I142" s="220" t="s">
        <v>819</v>
      </c>
      <c r="J142" t="s">
        <v>439</v>
      </c>
      <c r="K142" s="226" t="s">
        <v>820</v>
      </c>
      <c r="L142" t="s">
        <v>455</v>
      </c>
      <c r="M142" s="229" t="s">
        <v>821</v>
      </c>
      <c r="N142" t="s">
        <v>448</v>
      </c>
      <c r="O142" s="226" t="s">
        <v>822</v>
      </c>
    </row>
    <row r="143" spans="4:15" ht="12.75" customHeight="1" x14ac:dyDescent="0.2">
      <c r="D143" t="s">
        <v>439</v>
      </c>
      <c r="E143" s="232" t="s">
        <v>823</v>
      </c>
      <c r="F143" s="214"/>
      <c r="G143" s="230"/>
      <c r="H143" t="s">
        <v>445</v>
      </c>
      <c r="I143" s="220" t="s">
        <v>824</v>
      </c>
      <c r="J143" t="s">
        <v>440</v>
      </c>
      <c r="K143" s="226" t="s">
        <v>825</v>
      </c>
      <c r="N143" t="s">
        <v>454</v>
      </c>
      <c r="O143" s="226" t="s">
        <v>826</v>
      </c>
    </row>
    <row r="144" spans="4:15" ht="12.75" customHeight="1" x14ac:dyDescent="0.2">
      <c r="D144" t="s">
        <v>445</v>
      </c>
      <c r="E144" s="232" t="s">
        <v>827</v>
      </c>
      <c r="H144" t="s">
        <v>448</v>
      </c>
      <c r="I144" s="220" t="s">
        <v>828</v>
      </c>
      <c r="J144" t="s">
        <v>445</v>
      </c>
      <c r="K144" s="226" t="s">
        <v>829</v>
      </c>
      <c r="L144" s="214" t="s">
        <v>830</v>
      </c>
      <c r="M144" s="230"/>
      <c r="N144" t="s">
        <v>455</v>
      </c>
      <c r="O144" s="226" t="s">
        <v>831</v>
      </c>
    </row>
    <row r="145" spans="4:15" ht="12.75" customHeight="1" x14ac:dyDescent="0.2">
      <c r="D145" t="s">
        <v>446</v>
      </c>
      <c r="E145" s="232" t="s">
        <v>832</v>
      </c>
      <c r="H145" t="s">
        <v>452</v>
      </c>
      <c r="I145" s="220" t="s">
        <v>833</v>
      </c>
      <c r="J145" t="s">
        <v>448</v>
      </c>
      <c r="K145" s="226" t="s">
        <v>834</v>
      </c>
      <c r="L145" t="s">
        <v>445</v>
      </c>
      <c r="M145" s="229" t="s">
        <v>835</v>
      </c>
      <c r="N145" t="s">
        <v>457</v>
      </c>
      <c r="O145" s="226" t="s">
        <v>836</v>
      </c>
    </row>
    <row r="146" spans="4:15" ht="12.75" customHeight="1" x14ac:dyDescent="0.2">
      <c r="D146" t="s">
        <v>449</v>
      </c>
      <c r="E146" s="232" t="s">
        <v>837</v>
      </c>
      <c r="L146" t="s">
        <v>446</v>
      </c>
      <c r="M146" s="229" t="s">
        <v>838</v>
      </c>
    </row>
    <row r="147" spans="4:15" ht="12.75" customHeight="1" x14ac:dyDescent="0.2">
      <c r="H147" s="214" t="s">
        <v>839</v>
      </c>
      <c r="I147" s="214"/>
      <c r="J147" s="214" t="s">
        <v>840</v>
      </c>
      <c r="K147" s="230"/>
      <c r="L147" t="s">
        <v>448</v>
      </c>
      <c r="M147" s="229" t="s">
        <v>841</v>
      </c>
      <c r="N147" s="214" t="s">
        <v>842</v>
      </c>
    </row>
    <row r="148" spans="4:15" ht="12.75" customHeight="1" x14ac:dyDescent="0.2">
      <c r="D148" s="214" t="s">
        <v>843</v>
      </c>
      <c r="E148" s="231"/>
      <c r="H148" t="s">
        <v>445</v>
      </c>
      <c r="I148" s="220" t="s">
        <v>844</v>
      </c>
      <c r="J148" t="s">
        <v>447</v>
      </c>
      <c r="K148" s="226" t="s">
        <v>845</v>
      </c>
      <c r="L148" t="s">
        <v>454</v>
      </c>
      <c r="M148" s="229" t="s">
        <v>846</v>
      </c>
      <c r="N148" t="s">
        <v>445</v>
      </c>
      <c r="O148" s="226" t="s">
        <v>847</v>
      </c>
    </row>
    <row r="149" spans="4:15" ht="12.75" customHeight="1" x14ac:dyDescent="0.2">
      <c r="D149" t="s">
        <v>445</v>
      </c>
      <c r="E149" s="228" t="s">
        <v>848</v>
      </c>
      <c r="H149" t="s">
        <v>446</v>
      </c>
      <c r="I149" s="220" t="s">
        <v>849</v>
      </c>
      <c r="J149" t="s">
        <v>450</v>
      </c>
      <c r="K149" s="226" t="s">
        <v>850</v>
      </c>
      <c r="L149" t="s">
        <v>455</v>
      </c>
      <c r="M149" s="229" t="s">
        <v>851</v>
      </c>
      <c r="N149" t="s">
        <v>448</v>
      </c>
      <c r="O149" s="226" t="s">
        <v>852</v>
      </c>
    </row>
    <row r="150" spans="4:15" ht="12.75" customHeight="1" x14ac:dyDescent="0.2">
      <c r="D150" t="s">
        <v>446</v>
      </c>
      <c r="E150" s="228" t="s">
        <v>853</v>
      </c>
      <c r="J150" t="s">
        <v>454</v>
      </c>
      <c r="K150" s="226" t="s">
        <v>854</v>
      </c>
      <c r="L150" t="s">
        <v>457</v>
      </c>
      <c r="M150" s="229" t="s">
        <v>855</v>
      </c>
    </row>
    <row r="151" spans="4:15" ht="12.75" customHeight="1" x14ac:dyDescent="0.2">
      <c r="H151" s="214" t="s">
        <v>856</v>
      </c>
      <c r="I151" s="214"/>
      <c r="J151" t="s">
        <v>455</v>
      </c>
      <c r="K151" s="226" t="s">
        <v>857</v>
      </c>
      <c r="N151" s="214" t="s">
        <v>858</v>
      </c>
    </row>
    <row r="152" spans="4:15" ht="12.75" customHeight="1" x14ac:dyDescent="0.2">
      <c r="D152" s="214" t="s">
        <v>859</v>
      </c>
      <c r="E152" s="231"/>
      <c r="H152" t="s">
        <v>440</v>
      </c>
      <c r="I152" s="220" t="s">
        <v>860</v>
      </c>
      <c r="L152" s="214" t="s">
        <v>861</v>
      </c>
      <c r="M152" s="230"/>
      <c r="N152" t="s">
        <v>446</v>
      </c>
      <c r="O152" s="226" t="s">
        <v>862</v>
      </c>
    </row>
    <row r="153" spans="4:15" ht="12.75" customHeight="1" x14ac:dyDescent="0.2">
      <c r="D153" t="s">
        <v>440</v>
      </c>
      <c r="E153" s="228" t="s">
        <v>863</v>
      </c>
      <c r="H153" t="s">
        <v>445</v>
      </c>
      <c r="I153" s="220" t="s">
        <v>864</v>
      </c>
      <c r="J153" s="214" t="s">
        <v>865</v>
      </c>
      <c r="K153" s="230"/>
      <c r="L153" t="s">
        <v>446</v>
      </c>
      <c r="M153" s="229" t="s">
        <v>866</v>
      </c>
      <c r="N153" t="s">
        <v>450</v>
      </c>
      <c r="O153" s="226" t="s">
        <v>867</v>
      </c>
    </row>
    <row r="154" spans="4:15" ht="12.75" customHeight="1" x14ac:dyDescent="0.2">
      <c r="D154" t="s">
        <v>445</v>
      </c>
      <c r="E154" s="228" t="s">
        <v>868</v>
      </c>
      <c r="H154" t="s">
        <v>448</v>
      </c>
      <c r="I154" s="220" t="s">
        <v>869</v>
      </c>
      <c r="J154" t="s">
        <v>445</v>
      </c>
      <c r="K154" s="226" t="s">
        <v>870</v>
      </c>
      <c r="L154" t="s">
        <v>450</v>
      </c>
      <c r="M154" s="229" t="s">
        <v>871</v>
      </c>
    </row>
    <row r="155" spans="4:15" ht="12.75" customHeight="1" x14ac:dyDescent="0.2">
      <c r="D155" s="15" t="s">
        <v>448</v>
      </c>
      <c r="E155" s="228" t="s">
        <v>872</v>
      </c>
      <c r="H155" t="s">
        <v>451</v>
      </c>
      <c r="I155" s="220" t="s">
        <v>873</v>
      </c>
      <c r="J155" t="s">
        <v>446</v>
      </c>
      <c r="K155" s="226" t="s">
        <v>874</v>
      </c>
      <c r="N155" s="214"/>
    </row>
    <row r="156" spans="4:15" ht="12.75" customHeight="1" x14ac:dyDescent="0.2">
      <c r="D156" t="s">
        <v>451</v>
      </c>
      <c r="E156" s="228" t="s">
        <v>875</v>
      </c>
      <c r="J156" t="s">
        <v>448</v>
      </c>
      <c r="K156" s="226" t="s">
        <v>876</v>
      </c>
      <c r="L156" s="214" t="s">
        <v>877</v>
      </c>
      <c r="M156" s="230"/>
      <c r="O156" s="226"/>
    </row>
    <row r="157" spans="4:15" ht="12.75" customHeight="1" x14ac:dyDescent="0.2">
      <c r="H157" s="214" t="s">
        <v>878</v>
      </c>
      <c r="I157" s="214"/>
      <c r="J157" t="s">
        <v>452</v>
      </c>
      <c r="K157" s="226" t="s">
        <v>879</v>
      </c>
      <c r="L157" t="s">
        <v>440</v>
      </c>
      <c r="M157" s="229" t="s">
        <v>880</v>
      </c>
      <c r="O157" s="226"/>
    </row>
    <row r="158" spans="4:15" ht="12.75" customHeight="1" x14ac:dyDescent="0.2">
      <c r="D158" s="214" t="s">
        <v>881</v>
      </c>
      <c r="E158" s="231"/>
      <c r="H158" t="s">
        <v>445</v>
      </c>
      <c r="I158" s="220" t="s">
        <v>882</v>
      </c>
      <c r="J158" t="s">
        <v>454</v>
      </c>
      <c r="K158" s="226" t="s">
        <v>883</v>
      </c>
      <c r="L158" t="s">
        <v>446</v>
      </c>
      <c r="M158" s="229" t="s">
        <v>884</v>
      </c>
    </row>
    <row r="159" spans="4:15" ht="12.75" customHeight="1" x14ac:dyDescent="0.2">
      <c r="D159" t="s">
        <v>445</v>
      </c>
      <c r="E159" s="228" t="s">
        <v>885</v>
      </c>
      <c r="H159" t="s">
        <v>452</v>
      </c>
      <c r="I159" s="220" t="s">
        <v>886</v>
      </c>
      <c r="J159" t="s">
        <v>455</v>
      </c>
      <c r="K159" s="226" t="s">
        <v>887</v>
      </c>
      <c r="L159" t="s">
        <v>453</v>
      </c>
      <c r="M159" s="229" t="s">
        <v>888</v>
      </c>
    </row>
    <row r="160" spans="4:15" ht="12.75" customHeight="1" x14ac:dyDescent="0.2">
      <c r="D160" t="s">
        <v>447</v>
      </c>
      <c r="E160" s="228" t="s">
        <v>889</v>
      </c>
      <c r="H160" t="s">
        <v>454</v>
      </c>
      <c r="I160" s="220" t="s">
        <v>890</v>
      </c>
      <c r="J160" t="s">
        <v>457</v>
      </c>
      <c r="K160" s="226" t="s">
        <v>891</v>
      </c>
      <c r="L160" t="s">
        <v>454</v>
      </c>
      <c r="M160" s="229" t="s">
        <v>892</v>
      </c>
    </row>
    <row r="161" spans="4:14" ht="12.75" customHeight="1" x14ac:dyDescent="0.2">
      <c r="D161" t="s">
        <v>452</v>
      </c>
      <c r="E161" s="228" t="s">
        <v>893</v>
      </c>
      <c r="H161" t="s">
        <v>455</v>
      </c>
      <c r="I161" s="220" t="s">
        <v>894</v>
      </c>
      <c r="N161" s="214"/>
    </row>
    <row r="162" spans="4:14" ht="12.75" customHeight="1" x14ac:dyDescent="0.2">
      <c r="D162" t="s">
        <v>454</v>
      </c>
      <c r="E162" s="228" t="s">
        <v>895</v>
      </c>
      <c r="H162" t="s">
        <v>457</v>
      </c>
      <c r="I162" s="220" t="s">
        <v>896</v>
      </c>
      <c r="J162" s="214" t="s">
        <v>897</v>
      </c>
      <c r="K162" s="230"/>
      <c r="L162" s="214" t="s">
        <v>898</v>
      </c>
      <c r="M162" s="230"/>
    </row>
    <row r="163" spans="4:14" ht="12.75" customHeight="1" x14ac:dyDescent="0.2">
      <c r="D163" t="s">
        <v>455</v>
      </c>
      <c r="E163" s="228" t="s">
        <v>899</v>
      </c>
      <c r="J163" t="s">
        <v>445</v>
      </c>
      <c r="K163" s="226" t="s">
        <v>900</v>
      </c>
      <c r="L163" t="s">
        <v>446</v>
      </c>
      <c r="M163" s="229" t="s">
        <v>901</v>
      </c>
    </row>
    <row r="164" spans="4:14" ht="12.75" customHeight="1" x14ac:dyDescent="0.2">
      <c r="D164" t="s">
        <v>457</v>
      </c>
      <c r="E164" s="228" t="s">
        <v>902</v>
      </c>
      <c r="H164" s="214" t="s">
        <v>903</v>
      </c>
      <c r="I164" s="214"/>
      <c r="J164" t="s">
        <v>446</v>
      </c>
      <c r="K164" s="226" t="s">
        <v>904</v>
      </c>
      <c r="L164" t="s">
        <v>448</v>
      </c>
      <c r="M164" s="229" t="s">
        <v>905</v>
      </c>
    </row>
    <row r="165" spans="4:14" ht="12.75" customHeight="1" x14ac:dyDescent="0.2">
      <c r="H165" t="s">
        <v>446</v>
      </c>
      <c r="I165" s="220" t="s">
        <v>906</v>
      </c>
      <c r="J165" t="s">
        <v>448</v>
      </c>
      <c r="K165" s="226" t="s">
        <v>907</v>
      </c>
      <c r="L165" t="s">
        <v>454</v>
      </c>
      <c r="M165" s="229" t="s">
        <v>908</v>
      </c>
    </row>
    <row r="166" spans="4:14" ht="12.75" customHeight="1" x14ac:dyDescent="0.2">
      <c r="D166" s="214" t="s">
        <v>909</v>
      </c>
      <c r="E166" s="231"/>
      <c r="H166" t="s">
        <v>448</v>
      </c>
      <c r="I166" s="220" t="s">
        <v>910</v>
      </c>
      <c r="J166" t="s">
        <v>452</v>
      </c>
      <c r="K166" s="226" t="s">
        <v>911</v>
      </c>
    </row>
    <row r="167" spans="4:14" ht="12.75" customHeight="1" x14ac:dyDescent="0.2">
      <c r="D167" t="s">
        <v>440</v>
      </c>
      <c r="E167" s="228" t="s">
        <v>912</v>
      </c>
      <c r="H167" t="s">
        <v>454</v>
      </c>
      <c r="I167" s="220" t="s">
        <v>913</v>
      </c>
      <c r="J167" t="s">
        <v>453</v>
      </c>
      <c r="K167" s="226" t="s">
        <v>914</v>
      </c>
      <c r="L167" s="214" t="s">
        <v>915</v>
      </c>
      <c r="M167" s="230"/>
      <c r="N167" s="214"/>
    </row>
    <row r="168" spans="4:14" ht="12.75" customHeight="1" x14ac:dyDescent="0.2">
      <c r="D168" t="s">
        <v>445</v>
      </c>
      <c r="E168" s="228" t="s">
        <v>916</v>
      </c>
      <c r="J168" t="s">
        <v>455</v>
      </c>
      <c r="K168" s="226" t="s">
        <v>917</v>
      </c>
      <c r="L168" t="s">
        <v>446</v>
      </c>
      <c r="M168" s="229" t="s">
        <v>918</v>
      </c>
    </row>
    <row r="169" spans="4:14" ht="12.75" customHeight="1" x14ac:dyDescent="0.2">
      <c r="D169" t="s">
        <v>447</v>
      </c>
      <c r="E169" s="228" t="s">
        <v>919</v>
      </c>
      <c r="H169" s="214" t="s">
        <v>920</v>
      </c>
      <c r="I169" s="214"/>
      <c r="J169" t="s">
        <v>457</v>
      </c>
      <c r="K169" s="226" t="s">
        <v>921</v>
      </c>
      <c r="L169" t="s">
        <v>447</v>
      </c>
      <c r="M169" s="229" t="s">
        <v>922</v>
      </c>
    </row>
    <row r="170" spans="4:14" ht="12.75" customHeight="1" x14ac:dyDescent="0.2">
      <c r="D170" t="s">
        <v>448</v>
      </c>
      <c r="E170" s="228" t="s">
        <v>923</v>
      </c>
      <c r="H170" t="s">
        <v>440</v>
      </c>
      <c r="I170" s="220" t="s">
        <v>924</v>
      </c>
      <c r="L170" t="s">
        <v>451</v>
      </c>
      <c r="M170" s="229" t="s">
        <v>925</v>
      </c>
    </row>
    <row r="171" spans="4:14" ht="12.75" customHeight="1" x14ac:dyDescent="0.2">
      <c r="D171" t="s">
        <v>454</v>
      </c>
      <c r="E171" s="228" t="s">
        <v>926</v>
      </c>
      <c r="H171" t="s">
        <v>446</v>
      </c>
      <c r="I171" s="220" t="s">
        <v>927</v>
      </c>
      <c r="J171" s="214" t="s">
        <v>928</v>
      </c>
      <c r="K171" s="230"/>
    </row>
    <row r="172" spans="4:14" ht="12.75" customHeight="1" x14ac:dyDescent="0.2">
      <c r="D172" t="s">
        <v>455</v>
      </c>
      <c r="E172" s="228" t="s">
        <v>929</v>
      </c>
      <c r="H172" t="s">
        <v>453</v>
      </c>
      <c r="I172" s="220" t="s">
        <v>930</v>
      </c>
      <c r="J172" t="s">
        <v>437</v>
      </c>
      <c r="K172" s="226" t="s">
        <v>931</v>
      </c>
      <c r="L172" s="214"/>
      <c r="M172" s="230"/>
    </row>
    <row r="173" spans="4:14" ht="12.75" customHeight="1" x14ac:dyDescent="0.2">
      <c r="H173" t="s">
        <v>454</v>
      </c>
      <c r="I173" s="220" t="s">
        <v>932</v>
      </c>
      <c r="J173" t="s">
        <v>445</v>
      </c>
      <c r="K173" s="226" t="s">
        <v>933</v>
      </c>
    </row>
    <row r="174" spans="4:14" ht="12.75" customHeight="1" x14ac:dyDescent="0.2">
      <c r="D174" s="214" t="s">
        <v>934</v>
      </c>
      <c r="E174" s="231"/>
      <c r="J174" t="s">
        <v>448</v>
      </c>
      <c r="K174" s="226" t="s">
        <v>935</v>
      </c>
    </row>
    <row r="175" spans="4:14" ht="12.75" customHeight="1" x14ac:dyDescent="0.2">
      <c r="D175" t="s">
        <v>445</v>
      </c>
      <c r="E175" s="228" t="s">
        <v>936</v>
      </c>
      <c r="H175" s="214" t="s">
        <v>937</v>
      </c>
      <c r="I175" s="214"/>
    </row>
    <row r="176" spans="4:14" ht="12.75" customHeight="1" x14ac:dyDescent="0.2">
      <c r="D176" t="s">
        <v>448</v>
      </c>
      <c r="E176" s="228" t="s">
        <v>938</v>
      </c>
      <c r="H176" t="s">
        <v>446</v>
      </c>
      <c r="I176" s="220" t="s">
        <v>939</v>
      </c>
      <c r="J176" s="214" t="s">
        <v>940</v>
      </c>
      <c r="K176" s="230"/>
    </row>
    <row r="177" spans="4:13" ht="12.75" customHeight="1" x14ac:dyDescent="0.2">
      <c r="D177" t="s">
        <v>454</v>
      </c>
      <c r="E177" s="228" t="s">
        <v>941</v>
      </c>
      <c r="H177" t="s">
        <v>448</v>
      </c>
      <c r="I177" s="220" t="s">
        <v>942</v>
      </c>
      <c r="J177" t="s">
        <v>446</v>
      </c>
      <c r="K177" s="226" t="s">
        <v>943</v>
      </c>
    </row>
    <row r="178" spans="4:13" ht="12.75" customHeight="1" x14ac:dyDescent="0.2">
      <c r="D178" t="s">
        <v>455</v>
      </c>
      <c r="E178" s="228" t="s">
        <v>944</v>
      </c>
      <c r="H178" t="s">
        <v>450</v>
      </c>
      <c r="I178" s="220" t="s">
        <v>945</v>
      </c>
      <c r="J178" t="s">
        <v>450</v>
      </c>
      <c r="K178" s="226" t="s">
        <v>946</v>
      </c>
    </row>
    <row r="179" spans="4:13" ht="12.75" customHeight="1" x14ac:dyDescent="0.2">
      <c r="H179" t="s">
        <v>457</v>
      </c>
      <c r="I179" s="220" t="s">
        <v>729</v>
      </c>
    </row>
    <row r="180" spans="4:13" ht="12.75" customHeight="1" x14ac:dyDescent="0.2">
      <c r="J180" s="214" t="s">
        <v>947</v>
      </c>
      <c r="K180" s="230"/>
    </row>
    <row r="181" spans="4:13" ht="12.75" customHeight="1" x14ac:dyDescent="0.2">
      <c r="H181" s="214" t="s">
        <v>948</v>
      </c>
      <c r="I181" s="214"/>
      <c r="J181" t="s">
        <v>440</v>
      </c>
      <c r="K181" s="226" t="s">
        <v>949</v>
      </c>
    </row>
    <row r="182" spans="4:13" ht="12.75" customHeight="1" x14ac:dyDescent="0.2">
      <c r="H182" t="s">
        <v>440</v>
      </c>
      <c r="I182" s="220" t="s">
        <v>950</v>
      </c>
      <c r="J182" t="s">
        <v>448</v>
      </c>
      <c r="K182" s="226" t="s">
        <v>951</v>
      </c>
    </row>
    <row r="183" spans="4:13" ht="12.75" customHeight="1" x14ac:dyDescent="0.2">
      <c r="H183" t="s">
        <v>445</v>
      </c>
      <c r="I183" s="220" t="s">
        <v>952</v>
      </c>
      <c r="J183" t="s">
        <v>449</v>
      </c>
      <c r="K183" s="226" t="s">
        <v>953</v>
      </c>
    </row>
    <row r="184" spans="4:13" ht="12.75" customHeight="1" x14ac:dyDescent="0.2">
      <c r="H184" t="s">
        <v>446</v>
      </c>
      <c r="I184" s="220" t="s">
        <v>954</v>
      </c>
      <c r="J184" s="15" t="s">
        <v>454</v>
      </c>
      <c r="K184" s="226" t="s">
        <v>955</v>
      </c>
    </row>
    <row r="185" spans="4:13" ht="12.75" customHeight="1" x14ac:dyDescent="0.2">
      <c r="H185" t="s">
        <v>448</v>
      </c>
      <c r="I185" s="220" t="s">
        <v>956</v>
      </c>
    </row>
    <row r="186" spans="4:13" ht="12.75" customHeight="1" x14ac:dyDescent="0.2">
      <c r="H186" t="s">
        <v>455</v>
      </c>
      <c r="I186" s="220" t="s">
        <v>957</v>
      </c>
      <c r="J186" s="214" t="s">
        <v>958</v>
      </c>
      <c r="K186" s="230"/>
    </row>
    <row r="187" spans="4:13" ht="12.75" customHeight="1" x14ac:dyDescent="0.2">
      <c r="H187" s="214"/>
      <c r="I187" s="214"/>
      <c r="J187" t="s">
        <v>445</v>
      </c>
      <c r="K187" s="226" t="s">
        <v>959</v>
      </c>
    </row>
    <row r="188" spans="4:13" ht="12.75" customHeight="1" x14ac:dyDescent="0.2">
      <c r="J188" t="s">
        <v>452</v>
      </c>
      <c r="K188" s="226" t="s">
        <v>960</v>
      </c>
    </row>
    <row r="189" spans="4:13" ht="12.75" customHeight="1" x14ac:dyDescent="0.2">
      <c r="J189" s="15" t="s">
        <v>454</v>
      </c>
      <c r="K189" s="226" t="s">
        <v>961</v>
      </c>
    </row>
    <row r="190" spans="4:13" ht="12.75" customHeight="1" x14ac:dyDescent="0.2">
      <c r="J190" t="s">
        <v>460</v>
      </c>
      <c r="K190" s="226" t="s">
        <v>962</v>
      </c>
      <c r="L190" s="214"/>
      <c r="M190" s="230"/>
    </row>
    <row r="191" spans="4:13" ht="12.75" customHeight="1" x14ac:dyDescent="0.2"/>
    <row r="192" spans="4:13" ht="12.75" customHeight="1" x14ac:dyDescent="0.2">
      <c r="J192" s="214" t="s">
        <v>963</v>
      </c>
      <c r="K192" s="230"/>
    </row>
    <row r="193" spans="8:11" ht="12.75" customHeight="1" x14ac:dyDescent="0.2">
      <c r="H193" s="214"/>
      <c r="I193" s="214"/>
      <c r="J193" t="s">
        <v>444</v>
      </c>
      <c r="K193" s="226" t="s">
        <v>964</v>
      </c>
    </row>
    <row r="194" spans="8:11" ht="12.75" customHeight="1" x14ac:dyDescent="0.2">
      <c r="J194" t="s">
        <v>445</v>
      </c>
      <c r="K194" s="226" t="s">
        <v>965</v>
      </c>
    </row>
    <row r="195" spans="8:11" ht="12.75" customHeight="1" x14ac:dyDescent="0.2">
      <c r="J195" t="s">
        <v>454</v>
      </c>
      <c r="K195" s="226" t="s">
        <v>966</v>
      </c>
    </row>
    <row r="196" spans="8:11" ht="12.75" customHeight="1" x14ac:dyDescent="0.2"/>
    <row r="197" spans="8:11" x14ac:dyDescent="0.2">
      <c r="J197" s="214"/>
      <c r="K197" s="230"/>
    </row>
    <row r="199" spans="8:11" x14ac:dyDescent="0.2">
      <c r="H199" s="214"/>
      <c r="I199" s="214"/>
    </row>
    <row r="202" spans="8:11" x14ac:dyDescent="0.2">
      <c r="J202" s="214"/>
      <c r="K202" s="230"/>
    </row>
    <row r="208" spans="8:11" x14ac:dyDescent="0.2">
      <c r="J208" s="214"/>
      <c r="K208" s="230"/>
    </row>
  </sheetData>
  <sheetProtection password="CFEB" sheet="1" selectLockedCells="1"/>
  <dataValidations count="1">
    <dataValidation type="list" allowBlank="1" showInputMessage="1" showErrorMessage="1" sqref="A34 A41">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J36"/>
  <sheetViews>
    <sheetView zoomScaleNormal="100" workbookViewId="0">
      <selection activeCell="G11" sqref="G11:J11"/>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1","Bijlage 8: Beoordeling Leer- en Werkhouding 1 "&amp;'Algemene Informatie'!$B$16)</f>
        <v>Bijlage 8: Beoordeling Leer- en Werkhouding 1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305" t="s">
        <v>28</v>
      </c>
      <c r="B3" s="305"/>
      <c r="C3" s="307" t="str">
        <f>IF('Algemene Informatie'!$B$3=0,"",'Algemene Informatie'!$B$3&amp;", "&amp;'Algemene Informatie'!$B$4&amp;" ("&amp;'Algemene Informatie'!$B$5&amp;")"&amp;" "&amp;'Algemene Informatie'!$B$13)</f>
        <v>Strik, Kenley (Kenley) d167989@edu.rocwb.nl</v>
      </c>
      <c r="D3" s="308"/>
      <c r="E3" s="176"/>
      <c r="F3" s="177"/>
      <c r="G3" s="177"/>
      <c r="H3" s="178" t="s">
        <v>33</v>
      </c>
      <c r="I3" s="309" t="str">
        <f>DAY('BPV-tijd'!B17)&amp;"-"&amp;MONTH('BPV-tijd'!B17)&amp;"-"&amp;YEAR('BPV-tijd'!B17)&amp;" t/m "&amp;DAY('BPV-tijd'!F22)&amp;"-"&amp;MONTH('BPV-tijd'!F22)&amp;"-"&amp;YEAR('BPV-tijd'!F22)</f>
        <v>4-9-2017 t/m 29-9-2017</v>
      </c>
      <c r="J3" s="310"/>
    </row>
    <row r="4" spans="1:10" x14ac:dyDescent="0.2">
      <c r="A4" s="306" t="s">
        <v>94</v>
      </c>
      <c r="B4" s="306"/>
      <c r="C4" s="307" t="str">
        <f>IF('Algemene Informatie'!$B$17=0,"",'Algemene Informatie'!$B$17)</f>
        <v>RIO4-APO3B</v>
      </c>
      <c r="D4" s="308"/>
      <c r="E4" s="179"/>
      <c r="F4" s="180"/>
      <c r="G4" s="180"/>
      <c r="H4" s="178" t="s">
        <v>34</v>
      </c>
      <c r="I4" s="311">
        <v>43006</v>
      </c>
      <c r="J4" s="311"/>
    </row>
    <row r="5" spans="1:10" x14ac:dyDescent="0.2">
      <c r="A5" s="305" t="s">
        <v>279</v>
      </c>
      <c r="B5" s="305"/>
      <c r="C5" s="307" t="str">
        <f>IF('Algemene Informatie'!$B$18=0,"",'Algemene Informatie'!$B$18)</f>
        <v>Fer van Krimpen</v>
      </c>
      <c r="D5" s="308"/>
      <c r="E5" s="176"/>
      <c r="F5" s="177"/>
      <c r="G5" s="177"/>
      <c r="H5" s="178" t="s">
        <v>236</v>
      </c>
      <c r="I5" s="311">
        <v>43006</v>
      </c>
      <c r="J5" s="311"/>
    </row>
    <row r="6" spans="1:10" x14ac:dyDescent="0.2">
      <c r="A6" s="305" t="s">
        <v>29</v>
      </c>
      <c r="B6" s="305"/>
      <c r="C6" s="307" t="str">
        <f>IF('Algemene Informatie'!$B$28=0,"",'Algemene Informatie'!$B$28)</f>
        <v>Zuyderleven Groep</v>
      </c>
      <c r="D6" s="308"/>
      <c r="E6" s="176"/>
      <c r="F6" s="177"/>
      <c r="G6" s="177"/>
      <c r="H6" s="178" t="s">
        <v>30</v>
      </c>
      <c r="I6" s="312" t="str">
        <f>IF('Algemene Informatie'!$B$32=0,"",'Algemene Informatie'!$B$32)</f>
        <v>Joris Martens</v>
      </c>
      <c r="J6" s="312"/>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304" t="s">
        <v>238</v>
      </c>
      <c r="C9" s="304"/>
      <c r="D9" s="304"/>
      <c r="E9" s="304"/>
      <c r="F9" s="184" t="s">
        <v>255</v>
      </c>
      <c r="G9" s="304" t="s">
        <v>261</v>
      </c>
      <c r="H9" s="304"/>
      <c r="I9" s="304"/>
      <c r="J9" s="304"/>
    </row>
    <row r="10" spans="1:10" s="144" customFormat="1" ht="25.5" customHeight="1" x14ac:dyDescent="0.2">
      <c r="A10" s="185">
        <v>1</v>
      </c>
      <c r="B10" s="299" t="s">
        <v>254</v>
      </c>
      <c r="C10" s="299"/>
      <c r="D10" s="299"/>
      <c r="E10" s="299"/>
      <c r="F10" s="172" t="s">
        <v>1081</v>
      </c>
      <c r="G10" s="294"/>
      <c r="H10" s="295"/>
      <c r="I10" s="295"/>
      <c r="J10" s="296"/>
    </row>
    <row r="11" spans="1:10" s="144" customFormat="1" ht="25.5" customHeight="1" x14ac:dyDescent="0.2">
      <c r="A11" s="185">
        <v>2</v>
      </c>
      <c r="B11" s="299" t="s">
        <v>253</v>
      </c>
      <c r="C11" s="299"/>
      <c r="D11" s="299"/>
      <c r="E11" s="299"/>
      <c r="F11" s="172" t="s">
        <v>1081</v>
      </c>
      <c r="G11" s="294"/>
      <c r="H11" s="295"/>
      <c r="I11" s="295"/>
      <c r="J11" s="296"/>
    </row>
    <row r="12" spans="1:10" s="144" customFormat="1" ht="25.5" customHeight="1" x14ac:dyDescent="0.2">
      <c r="A12" s="185">
        <v>3</v>
      </c>
      <c r="B12" s="299" t="s">
        <v>252</v>
      </c>
      <c r="C12" s="299"/>
      <c r="D12" s="299"/>
      <c r="E12" s="299"/>
      <c r="F12" s="172" t="s">
        <v>1081</v>
      </c>
      <c r="G12" s="294"/>
      <c r="H12" s="295"/>
      <c r="I12" s="295"/>
      <c r="J12" s="296"/>
    </row>
    <row r="13" spans="1:10" s="144" customFormat="1" ht="25.5" customHeight="1" x14ac:dyDescent="0.2">
      <c r="A13" s="185">
        <v>4</v>
      </c>
      <c r="B13" s="299" t="s">
        <v>251</v>
      </c>
      <c r="C13" s="299"/>
      <c r="D13" s="299"/>
      <c r="E13" s="299"/>
      <c r="F13" s="172" t="s">
        <v>1081</v>
      </c>
      <c r="G13" s="294"/>
      <c r="H13" s="295"/>
      <c r="I13" s="295"/>
      <c r="J13" s="296"/>
    </row>
    <row r="14" spans="1:10" s="144" customFormat="1" ht="25.5" customHeight="1" x14ac:dyDescent="0.2">
      <c r="A14" s="185">
        <v>5</v>
      </c>
      <c r="B14" s="299" t="s">
        <v>250</v>
      </c>
      <c r="C14" s="299"/>
      <c r="D14" s="299"/>
      <c r="E14" s="299"/>
      <c r="F14" s="172" t="s">
        <v>1082</v>
      </c>
      <c r="G14" s="294"/>
      <c r="H14" s="295"/>
      <c r="I14" s="295"/>
      <c r="J14" s="296"/>
    </row>
    <row r="15" spans="1:10" s="144" customFormat="1" ht="25.5" customHeight="1" x14ac:dyDescent="0.2">
      <c r="A15" s="185">
        <v>6</v>
      </c>
      <c r="B15" s="299" t="s">
        <v>249</v>
      </c>
      <c r="C15" s="299"/>
      <c r="D15" s="299"/>
      <c r="E15" s="299"/>
      <c r="F15" s="172" t="s">
        <v>1081</v>
      </c>
      <c r="G15" s="294"/>
      <c r="H15" s="295"/>
      <c r="I15" s="295"/>
      <c r="J15" s="296"/>
    </row>
    <row r="16" spans="1:10" s="144" customFormat="1" ht="25.5" customHeight="1" x14ac:dyDescent="0.2">
      <c r="A16" s="185">
        <v>7</v>
      </c>
      <c r="B16" s="299" t="s">
        <v>248</v>
      </c>
      <c r="C16" s="299"/>
      <c r="D16" s="299"/>
      <c r="E16" s="299"/>
      <c r="F16" s="172" t="s">
        <v>1081</v>
      </c>
      <c r="G16" s="294"/>
      <c r="H16" s="295"/>
      <c r="I16" s="295"/>
      <c r="J16" s="296"/>
    </row>
    <row r="17" spans="1:10" s="144" customFormat="1" ht="25.5" customHeight="1" x14ac:dyDescent="0.2">
      <c r="A17" s="185">
        <v>8</v>
      </c>
      <c r="B17" s="299" t="s">
        <v>247</v>
      </c>
      <c r="C17" s="299"/>
      <c r="D17" s="299"/>
      <c r="E17" s="299"/>
      <c r="F17" s="172" t="s">
        <v>1081</v>
      </c>
      <c r="G17" s="294"/>
      <c r="H17" s="295"/>
      <c r="I17" s="295"/>
      <c r="J17" s="296"/>
    </row>
    <row r="18" spans="1:10" s="144" customFormat="1" ht="25.5" customHeight="1" x14ac:dyDescent="0.2">
      <c r="A18" s="185">
        <v>9</v>
      </c>
      <c r="B18" s="299" t="s">
        <v>246</v>
      </c>
      <c r="C18" s="299"/>
      <c r="D18" s="299"/>
      <c r="E18" s="299"/>
      <c r="F18" s="172" t="s">
        <v>1081</v>
      </c>
      <c r="G18" s="294"/>
      <c r="H18" s="295"/>
      <c r="I18" s="295"/>
      <c r="J18" s="296"/>
    </row>
    <row r="19" spans="1:10" s="144" customFormat="1" ht="25.5" customHeight="1" x14ac:dyDescent="0.2">
      <c r="A19" s="185">
        <v>10</v>
      </c>
      <c r="B19" s="299" t="s">
        <v>245</v>
      </c>
      <c r="C19" s="299"/>
      <c r="D19" s="299"/>
      <c r="E19" s="299"/>
      <c r="F19" s="172" t="s">
        <v>1081</v>
      </c>
      <c r="G19" s="294"/>
      <c r="H19" s="295"/>
      <c r="I19" s="295"/>
      <c r="J19" s="296"/>
    </row>
    <row r="20" spans="1:10" s="144" customFormat="1" ht="25.5" customHeight="1" x14ac:dyDescent="0.2">
      <c r="A20" s="185">
        <v>11</v>
      </c>
      <c r="B20" s="299" t="s">
        <v>244</v>
      </c>
      <c r="C20" s="299"/>
      <c r="D20" s="299"/>
      <c r="E20" s="299"/>
      <c r="F20" s="172" t="s">
        <v>1081</v>
      </c>
      <c r="G20" s="294"/>
      <c r="H20" s="295"/>
      <c r="I20" s="295"/>
      <c r="J20" s="296"/>
    </row>
    <row r="21" spans="1:10" s="144" customFormat="1" ht="25.5" customHeight="1" x14ac:dyDescent="0.2">
      <c r="A21" s="185">
        <v>12</v>
      </c>
      <c r="B21" s="299" t="s">
        <v>243</v>
      </c>
      <c r="C21" s="299"/>
      <c r="D21" s="299"/>
      <c r="E21" s="299"/>
      <c r="F21" s="172" t="s">
        <v>1081</v>
      </c>
      <c r="G21" s="294"/>
      <c r="H21" s="295"/>
      <c r="I21" s="295"/>
      <c r="J21" s="296"/>
    </row>
    <row r="22" spans="1:10" s="144" customFormat="1" ht="25.5" customHeight="1" x14ac:dyDescent="0.2">
      <c r="A22" s="185">
        <v>13</v>
      </c>
      <c r="B22" s="299" t="s">
        <v>242</v>
      </c>
      <c r="C22" s="299"/>
      <c r="D22" s="299"/>
      <c r="E22" s="299"/>
      <c r="F22" s="172" t="s">
        <v>1083</v>
      </c>
      <c r="G22" s="294"/>
      <c r="H22" s="295"/>
      <c r="I22" s="295"/>
      <c r="J22" s="296"/>
    </row>
    <row r="23" spans="1:10" s="144" customFormat="1" ht="25.5" customHeight="1" x14ac:dyDescent="0.2">
      <c r="A23" s="185">
        <v>14</v>
      </c>
      <c r="B23" s="299" t="s">
        <v>241</v>
      </c>
      <c r="C23" s="299"/>
      <c r="D23" s="299"/>
      <c r="E23" s="299"/>
      <c r="F23" s="172" t="s">
        <v>1083</v>
      </c>
      <c r="G23" s="294"/>
      <c r="H23" s="295"/>
      <c r="I23" s="295"/>
      <c r="J23" s="296"/>
    </row>
    <row r="24" spans="1:10" s="144" customFormat="1" ht="25.5" customHeight="1" x14ac:dyDescent="0.2">
      <c r="A24" s="185">
        <v>15</v>
      </c>
      <c r="B24" s="299" t="s">
        <v>240</v>
      </c>
      <c r="C24" s="299"/>
      <c r="D24" s="299"/>
      <c r="E24" s="299"/>
      <c r="F24" s="172" t="s">
        <v>1083</v>
      </c>
      <c r="G24" s="294"/>
      <c r="H24" s="295"/>
      <c r="I24" s="295"/>
      <c r="J24" s="296"/>
    </row>
    <row r="25" spans="1:10" s="144" customFormat="1" ht="25.5" customHeight="1" x14ac:dyDescent="0.2">
      <c r="A25" s="185">
        <v>16</v>
      </c>
      <c r="B25" s="299" t="s">
        <v>239</v>
      </c>
      <c r="C25" s="299"/>
      <c r="D25" s="299"/>
      <c r="E25" s="299"/>
      <c r="F25" s="172" t="s">
        <v>1081</v>
      </c>
      <c r="G25" s="294"/>
      <c r="H25" s="295"/>
      <c r="I25" s="295"/>
      <c r="J25" s="296"/>
    </row>
    <row r="26" spans="1:10" s="144" customFormat="1" ht="25.5" customHeight="1" x14ac:dyDescent="0.2">
      <c r="A26" s="185">
        <v>17</v>
      </c>
      <c r="B26" s="299" t="s">
        <v>237</v>
      </c>
      <c r="C26" s="299"/>
      <c r="D26" s="299"/>
      <c r="E26" s="299"/>
      <c r="F26" s="172" t="s">
        <v>1081</v>
      </c>
      <c r="G26" s="294"/>
      <c r="H26" s="295"/>
      <c r="I26" s="295"/>
      <c r="J26" s="296"/>
    </row>
    <row r="27" spans="1:10" s="144" customFormat="1" ht="25.5" customHeight="1" x14ac:dyDescent="0.2">
      <c r="A27" s="186" t="s">
        <v>258</v>
      </c>
      <c r="B27" s="303"/>
      <c r="C27" s="303"/>
      <c r="D27" s="303"/>
      <c r="E27" s="303"/>
      <c r="F27" s="172"/>
      <c r="G27" s="294"/>
      <c r="H27" s="295"/>
      <c r="I27" s="295"/>
      <c r="J27" s="296"/>
    </row>
    <row r="28" spans="1:10" s="144" customFormat="1" ht="25.5" customHeight="1" x14ac:dyDescent="0.2">
      <c r="A28" s="300" t="s">
        <v>259</v>
      </c>
      <c r="B28" s="301"/>
      <c r="C28" s="301"/>
      <c r="D28" s="301"/>
      <c r="E28" s="302"/>
      <c r="F28" s="195" t="s">
        <v>1081</v>
      </c>
      <c r="G28" s="293" t="s">
        <v>260</v>
      </c>
      <c r="H28" s="293"/>
      <c r="I28" s="293"/>
      <c r="J28" s="293"/>
    </row>
    <row r="29" spans="1:10" x14ac:dyDescent="0.2">
      <c r="A29" s="297" t="s">
        <v>257</v>
      </c>
      <c r="B29" s="297"/>
      <c r="C29" s="298"/>
      <c r="D29" s="298"/>
      <c r="E29" s="298"/>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selectLockedCells="1"/>
  <mergeCells count="53">
    <mergeCell ref="B9:E9"/>
    <mergeCell ref="A3:B3"/>
    <mergeCell ref="A5:B5"/>
    <mergeCell ref="A4:B4"/>
    <mergeCell ref="G9:J9"/>
    <mergeCell ref="C3:D3"/>
    <mergeCell ref="C4:D4"/>
    <mergeCell ref="C5:D5"/>
    <mergeCell ref="I3:J3"/>
    <mergeCell ref="I4:J4"/>
    <mergeCell ref="I6:J6"/>
    <mergeCell ref="I5:J5"/>
    <mergeCell ref="A6:B6"/>
    <mergeCell ref="C6:D6"/>
    <mergeCell ref="B21:E21"/>
    <mergeCell ref="B22:E22"/>
    <mergeCell ref="B25:E25"/>
    <mergeCell ref="B26:E26"/>
    <mergeCell ref="G10:J10"/>
    <mergeCell ref="G15:J15"/>
    <mergeCell ref="G11:J11"/>
    <mergeCell ref="G12:J12"/>
    <mergeCell ref="G13:J13"/>
    <mergeCell ref="G14:J14"/>
    <mergeCell ref="A29:E29"/>
    <mergeCell ref="B10:E10"/>
    <mergeCell ref="B11:E11"/>
    <mergeCell ref="B12:E12"/>
    <mergeCell ref="B13:E13"/>
    <mergeCell ref="B14:E14"/>
    <mergeCell ref="B15:E15"/>
    <mergeCell ref="A28:E28"/>
    <mergeCell ref="B16:E16"/>
    <mergeCell ref="B17:E17"/>
    <mergeCell ref="B23:E23"/>
    <mergeCell ref="B24:E24"/>
    <mergeCell ref="B27:E27"/>
    <mergeCell ref="B18:E18"/>
    <mergeCell ref="B19:E19"/>
    <mergeCell ref="B20:E20"/>
    <mergeCell ref="G28:J28"/>
    <mergeCell ref="G26:J26"/>
    <mergeCell ref="G17:J17"/>
    <mergeCell ref="G18:J18"/>
    <mergeCell ref="G16:J16"/>
    <mergeCell ref="G24:J24"/>
    <mergeCell ref="G25:J25"/>
    <mergeCell ref="G23:J23"/>
    <mergeCell ref="G19:J19"/>
    <mergeCell ref="G20:J20"/>
    <mergeCell ref="G21:J21"/>
    <mergeCell ref="G22:J22"/>
    <mergeCell ref="G27:J27"/>
  </mergeCells>
  <phoneticPr fontId="6" type="noConversion"/>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1">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t="s">
        <v>1146</v>
      </c>
      <c r="E2" s="193" t="s">
        <v>269</v>
      </c>
      <c r="F2" s="194"/>
      <c r="G2" s="194"/>
      <c r="H2" s="194"/>
      <c r="I2" s="194"/>
      <c r="J2" s="322" t="s">
        <v>971</v>
      </c>
      <c r="K2" s="323"/>
      <c r="M2" s="15"/>
    </row>
    <row r="3" spans="1:15" ht="12.75" customHeight="1" x14ac:dyDescent="0.2">
      <c r="A3" s="315"/>
      <c r="B3" s="316"/>
      <c r="C3" s="316"/>
      <c r="D3" s="320"/>
      <c r="E3" s="324" t="s">
        <v>1117</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45" t="str">
        <f>DAY('BPV-tijd'!B17)&amp;"-"&amp;MONTH('BPV-tijd'!B17)&amp;"-"&amp;YEAR('BPV-tijd'!B17)&amp;" t/m "&amp;DAY('BPV-tijd'!F22)&amp;"-"&amp;MONTH('BPV-tijd'!F22)&amp;"-"&amp;YEAR('BPV-tijd'!F22)</f>
        <v>4-9-2017 t/m 29-9-2017</v>
      </c>
      <c r="J6" s="346"/>
      <c r="K6" s="347"/>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1142</v>
      </c>
      <c r="D11" s="359"/>
      <c r="E11" s="359"/>
      <c r="F11" s="359"/>
      <c r="G11" s="359"/>
      <c r="H11" s="359"/>
      <c r="I11" s="359"/>
      <c r="J11" s="359"/>
      <c r="K11" s="360"/>
    </row>
    <row r="12" spans="1:15" ht="60.75" customHeight="1" x14ac:dyDescent="0.2">
      <c r="A12" s="357" t="s">
        <v>264</v>
      </c>
      <c r="B12" s="357"/>
      <c r="C12" s="358" t="s">
        <v>1144</v>
      </c>
      <c r="D12" s="359"/>
      <c r="E12" s="359"/>
      <c r="F12" s="359"/>
      <c r="G12" s="359"/>
      <c r="H12" s="359"/>
      <c r="I12" s="359"/>
      <c r="J12" s="359"/>
      <c r="K12" s="360"/>
    </row>
    <row r="13" spans="1:15" ht="61.5" customHeight="1" x14ac:dyDescent="0.2">
      <c r="A13" s="357" t="s">
        <v>265</v>
      </c>
      <c r="B13" s="357"/>
      <c r="C13" s="358" t="s">
        <v>1129</v>
      </c>
      <c r="D13" s="359"/>
      <c r="E13" s="359"/>
      <c r="F13" s="359"/>
      <c r="G13" s="359"/>
      <c r="H13" s="359"/>
      <c r="I13" s="359"/>
      <c r="J13" s="359"/>
      <c r="K13" s="360"/>
    </row>
    <row r="14" spans="1:15" ht="62.25" customHeight="1" x14ac:dyDescent="0.2">
      <c r="A14" s="357" t="s">
        <v>266</v>
      </c>
      <c r="B14" s="357"/>
      <c r="C14" s="358" t="s">
        <v>1128</v>
      </c>
      <c r="D14" s="359"/>
      <c r="E14" s="359"/>
      <c r="F14" s="359"/>
      <c r="G14" s="359"/>
      <c r="H14" s="359"/>
      <c r="I14" s="359"/>
      <c r="J14" s="359"/>
      <c r="K14" s="360"/>
    </row>
    <row r="15" spans="1:15" ht="61.5" customHeight="1" x14ac:dyDescent="0.2">
      <c r="A15" s="357" t="s">
        <v>267</v>
      </c>
      <c r="B15" s="357"/>
      <c r="C15" s="358" t="s">
        <v>1118</v>
      </c>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350</v>
      </c>
      <c r="B18" s="368"/>
      <c r="C18" s="368"/>
      <c r="D18" s="368"/>
      <c r="E18" s="368"/>
      <c r="F18" s="369"/>
      <c r="G18" s="367" t="s">
        <v>445</v>
      </c>
      <c r="H18" s="368"/>
      <c r="I18" s="369"/>
      <c r="J18" s="205" t="s">
        <v>281</v>
      </c>
      <c r="K18" s="211" t="s">
        <v>1120</v>
      </c>
      <c r="Z18" s="233" t="str">
        <f t="shared" ref="Z18:Z27" si="0">OplAfk&amp;"_"&amp;LEFT($A18,1)&amp;MID($A18,3,1)</f>
        <v>AO_41</v>
      </c>
      <c r="AA18" s="233" t="str">
        <f t="shared" ref="AA18:AA27" si="1">OplAfk&amp;"_"&amp;LEFT($A18,1)&amp;MID($A18,3,1)&amp;LEFT($G18,1)</f>
        <v>AO_41J</v>
      </c>
    </row>
    <row r="19" spans="1:27" ht="12.75" customHeight="1" x14ac:dyDescent="0.2">
      <c r="A19" s="367" t="s">
        <v>350</v>
      </c>
      <c r="B19" s="368"/>
      <c r="C19" s="368"/>
      <c r="D19" s="368"/>
      <c r="E19" s="368"/>
      <c r="F19" s="369"/>
      <c r="G19" s="367" t="s">
        <v>447</v>
      </c>
      <c r="H19" s="368"/>
      <c r="I19" s="369"/>
      <c r="J19" s="205" t="s">
        <v>281</v>
      </c>
      <c r="K19" s="211" t="s">
        <v>1121</v>
      </c>
      <c r="Z19" s="233" t="str">
        <f t="shared" si="0"/>
        <v>AO_41</v>
      </c>
      <c r="AA19" s="233" t="str">
        <f t="shared" si="1"/>
        <v>AO_41L</v>
      </c>
    </row>
    <row r="20" spans="1:27" ht="12.75" customHeight="1" x14ac:dyDescent="0.2">
      <c r="A20" s="367" t="s">
        <v>350</v>
      </c>
      <c r="B20" s="368"/>
      <c r="C20" s="368"/>
      <c r="D20" s="368"/>
      <c r="E20" s="368"/>
      <c r="F20" s="369"/>
      <c r="G20" s="367" t="s">
        <v>452</v>
      </c>
      <c r="H20" s="368"/>
      <c r="I20" s="369"/>
      <c r="J20" s="205" t="s">
        <v>281</v>
      </c>
      <c r="K20" s="211" t="s">
        <v>1119</v>
      </c>
      <c r="Z20" s="233" t="str">
        <f t="shared" si="0"/>
        <v>AO_41</v>
      </c>
      <c r="AA20" s="233" t="str">
        <f t="shared" si="1"/>
        <v>AO_41Q</v>
      </c>
    </row>
    <row r="21" spans="1:27" ht="12.75" customHeight="1" x14ac:dyDescent="0.2">
      <c r="A21" s="367" t="s">
        <v>350</v>
      </c>
      <c r="B21" s="368"/>
      <c r="C21" s="368"/>
      <c r="D21" s="368"/>
      <c r="E21" s="368"/>
      <c r="F21" s="369"/>
      <c r="G21" s="367" t="s">
        <v>454</v>
      </c>
      <c r="H21" s="368"/>
      <c r="I21" s="369"/>
      <c r="J21" s="205" t="s">
        <v>281</v>
      </c>
      <c r="K21" s="211" t="s">
        <v>1122</v>
      </c>
      <c r="Z21" s="233" t="str">
        <f t="shared" si="0"/>
        <v>AO_41</v>
      </c>
      <c r="AA21" s="233" t="str">
        <f t="shared" si="1"/>
        <v>AO_41S</v>
      </c>
    </row>
    <row r="22" spans="1:27" ht="12.75" customHeight="1" x14ac:dyDescent="0.2">
      <c r="A22" s="367" t="s">
        <v>350</v>
      </c>
      <c r="B22" s="368"/>
      <c r="C22" s="368"/>
      <c r="D22" s="368"/>
      <c r="E22" s="368"/>
      <c r="F22" s="369"/>
      <c r="G22" s="367" t="s">
        <v>455</v>
      </c>
      <c r="H22" s="368"/>
      <c r="I22" s="369"/>
      <c r="J22" s="205" t="s">
        <v>281</v>
      </c>
      <c r="K22" s="211" t="s">
        <v>1119</v>
      </c>
      <c r="Z22" s="233" t="str">
        <f t="shared" si="0"/>
        <v>AO_41</v>
      </c>
      <c r="AA22" s="233" t="str">
        <f t="shared" si="1"/>
        <v>AO_41T</v>
      </c>
    </row>
    <row r="23" spans="1:27" ht="12.75" customHeight="1" x14ac:dyDescent="0.2">
      <c r="A23" s="367" t="s">
        <v>350</v>
      </c>
      <c r="B23" s="368"/>
      <c r="C23" s="368"/>
      <c r="D23" s="368"/>
      <c r="E23" s="368"/>
      <c r="F23" s="369"/>
      <c r="G23" s="367" t="s">
        <v>457</v>
      </c>
      <c r="H23" s="368"/>
      <c r="I23" s="369"/>
      <c r="J23" s="205" t="s">
        <v>281</v>
      </c>
      <c r="K23" s="211" t="s">
        <v>1123</v>
      </c>
      <c r="Z23" s="233" t="str">
        <f t="shared" si="0"/>
        <v>AO_41</v>
      </c>
      <c r="AA23" s="233" t="str">
        <f t="shared" si="1"/>
        <v>AO_41V</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 type="list" allowBlank="1" showInputMessage="1" showErrorMessage="1" sqref="G18:I27">
      <formula1>INDIRECT(Z18)</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2">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40</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'BPV-tijd'!I22</f>
        <v>43010</v>
      </c>
      <c r="B9" s="101">
        <v>1</v>
      </c>
      <c r="C9" s="280" t="s">
        <v>1077</v>
      </c>
      <c r="D9" s="281"/>
      <c r="E9" s="281"/>
      <c r="F9" s="281"/>
      <c r="G9" s="281"/>
      <c r="H9" s="281"/>
      <c r="I9" s="282"/>
      <c r="J9" s="163">
        <v>8</v>
      </c>
      <c r="K9" s="168" t="str">
        <f>LEFT(N9,3)</f>
        <v>2-2</v>
      </c>
      <c r="L9" s="98" t="s">
        <v>1074</v>
      </c>
      <c r="M9" s="98"/>
      <c r="N9" s="170" t="s">
        <v>323</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'BPV-tijd'!J22</f>
        <v>43011</v>
      </c>
      <c r="B17" s="101">
        <v>1</v>
      </c>
      <c r="C17" s="280" t="s">
        <v>1077</v>
      </c>
      <c r="D17" s="281"/>
      <c r="E17" s="281"/>
      <c r="F17" s="281"/>
      <c r="G17" s="281"/>
      <c r="H17" s="281"/>
      <c r="I17" s="282"/>
      <c r="J17" s="163">
        <v>8</v>
      </c>
      <c r="K17" s="168" t="str">
        <f t="shared" si="0"/>
        <v>2-2</v>
      </c>
      <c r="L17" s="98" t="s">
        <v>1074</v>
      </c>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'BPV-tijd'!K22</f>
        <v>43012</v>
      </c>
      <c r="B25" s="101">
        <v>1</v>
      </c>
      <c r="C25" s="280" t="s">
        <v>1077</v>
      </c>
      <c r="D25" s="281"/>
      <c r="E25" s="281"/>
      <c r="F25" s="281"/>
      <c r="G25" s="281"/>
      <c r="H25" s="281"/>
      <c r="I25" s="282"/>
      <c r="J25" s="163">
        <v>8</v>
      </c>
      <c r="K25" s="168" t="str">
        <f t="shared" si="0"/>
        <v>2-2</v>
      </c>
      <c r="L25" s="98" t="s">
        <v>1074</v>
      </c>
      <c r="M25" s="98"/>
      <c r="N25" s="170" t="s">
        <v>323</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'BPV-tijd'!L22</f>
        <v>43013</v>
      </c>
      <c r="B33" s="101">
        <v>1</v>
      </c>
      <c r="C33" s="280" t="s">
        <v>1077</v>
      </c>
      <c r="D33" s="281"/>
      <c r="E33" s="281"/>
      <c r="F33" s="281"/>
      <c r="G33" s="281"/>
      <c r="H33" s="281"/>
      <c r="I33" s="282"/>
      <c r="J33" s="163">
        <v>8</v>
      </c>
      <c r="K33" s="168" t="str">
        <f t="shared" si="0"/>
        <v>2-2</v>
      </c>
      <c r="L33" s="98" t="s">
        <v>1074</v>
      </c>
      <c r="M33" s="98"/>
      <c r="N33" s="170" t="s">
        <v>323</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'BPV-tijd'!M22</f>
        <v>43014</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4">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t="s">
        <v>986</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45" t="str">
        <f>DAY('BPV-tijd'!I22)&amp;"-"&amp;MONTH('BPV-tijd'!I22)&amp;"-"&amp;YEAR('BPV-tijd'!I22)&amp;" t/m "&amp;DAY('BPV-tijd'!T27)&amp;"-"&amp;MONTH('BPV-tijd'!T27)&amp;"-"&amp;YEAR('BPV-tijd'!T27)</f>
        <v>2-10-2017 t/m 3-11-2017</v>
      </c>
      <c r="J6" s="346"/>
      <c r="K6" s="347"/>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989</v>
      </c>
      <c r="D11" s="359"/>
      <c r="E11" s="359"/>
      <c r="F11" s="359"/>
      <c r="G11" s="359"/>
      <c r="H11" s="359"/>
      <c r="I11" s="359"/>
      <c r="J11" s="359"/>
      <c r="K11" s="360"/>
    </row>
    <row r="12" spans="1:15" ht="60.75" customHeight="1" x14ac:dyDescent="0.2">
      <c r="A12" s="357" t="s">
        <v>264</v>
      </c>
      <c r="B12" s="357"/>
      <c r="C12" s="358" t="s">
        <v>990</v>
      </c>
      <c r="D12" s="359"/>
      <c r="E12" s="359"/>
      <c r="F12" s="359"/>
      <c r="G12" s="359"/>
      <c r="H12" s="359"/>
      <c r="I12" s="359"/>
      <c r="J12" s="359"/>
      <c r="K12" s="360"/>
    </row>
    <row r="13" spans="1:15" ht="61.5" customHeight="1" x14ac:dyDescent="0.2">
      <c r="A13" s="357" t="s">
        <v>265</v>
      </c>
      <c r="B13" s="357"/>
      <c r="C13" s="358" t="s">
        <v>987</v>
      </c>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400</v>
      </c>
      <c r="B18" s="368"/>
      <c r="C18" s="368"/>
      <c r="D18" s="368"/>
      <c r="E18" s="368"/>
      <c r="F18" s="369"/>
      <c r="G18" s="367"/>
      <c r="H18" s="368"/>
      <c r="I18" s="369"/>
      <c r="J18" s="205"/>
      <c r="K18" s="211"/>
      <c r="Z18" s="233" t="str">
        <f t="shared" ref="Z18:Z27" si="0">OplAfk&amp;"_"&amp;LEFT($A18,1)&amp;MID($A18,3,1)</f>
        <v xml:space="preserve">AO_E </v>
      </c>
      <c r="AA18" s="233" t="str">
        <f t="shared" ref="AA18:AA27" si="1">OplAfk&amp;"_"&amp;LEFT($A18,1)&amp;MID($A18,3,1)&amp;LEFT($G18,1)</f>
        <v xml:space="preserve">AO_E </v>
      </c>
    </row>
    <row r="19" spans="1:27" ht="12.75" customHeight="1" x14ac:dyDescent="0.2">
      <c r="A19" s="367" t="s">
        <v>403</v>
      </c>
      <c r="B19" s="368"/>
      <c r="C19" s="368"/>
      <c r="D19" s="368"/>
      <c r="E19" s="368"/>
      <c r="F19" s="369"/>
      <c r="G19" s="367"/>
      <c r="H19" s="368"/>
      <c r="I19" s="369"/>
      <c r="J19" s="205"/>
      <c r="K19" s="211"/>
      <c r="Z19" s="233" t="str">
        <f t="shared" si="0"/>
        <v xml:space="preserve">AO_E </v>
      </c>
      <c r="AA19" s="233" t="str">
        <f t="shared" si="1"/>
        <v xml:space="preserve">AO_E </v>
      </c>
    </row>
    <row r="20" spans="1:27" ht="12.75" customHeight="1" x14ac:dyDescent="0.2">
      <c r="A20" s="367" t="s">
        <v>405</v>
      </c>
      <c r="B20" s="368"/>
      <c r="C20" s="368"/>
      <c r="D20" s="368"/>
      <c r="E20" s="368"/>
      <c r="F20" s="369"/>
      <c r="G20" s="367"/>
      <c r="H20" s="368"/>
      <c r="I20" s="369"/>
      <c r="J20" s="205"/>
      <c r="K20" s="211"/>
      <c r="Z20" s="233" t="str">
        <f t="shared" si="0"/>
        <v xml:space="preserve">AO_E </v>
      </c>
      <c r="AA20" s="233" t="str">
        <f t="shared" si="1"/>
        <v xml:space="preserve">AO_E </v>
      </c>
    </row>
    <row r="21" spans="1:27" ht="12.75" customHeight="1" x14ac:dyDescent="0.2">
      <c r="A21" s="367" t="s">
        <v>401</v>
      </c>
      <c r="B21" s="368"/>
      <c r="C21" s="368"/>
      <c r="D21" s="368"/>
      <c r="E21" s="368"/>
      <c r="F21" s="369"/>
      <c r="G21" s="367"/>
      <c r="H21" s="368"/>
      <c r="I21" s="369"/>
      <c r="J21" s="205"/>
      <c r="K21" s="211"/>
      <c r="Z21" s="233" t="str">
        <f t="shared" si="0"/>
        <v xml:space="preserve">AO_E </v>
      </c>
      <c r="AA21" s="233" t="str">
        <f t="shared" si="1"/>
        <v xml:space="preserve">AO_E </v>
      </c>
    </row>
    <row r="22" spans="1:27" ht="12.75" customHeight="1" x14ac:dyDescent="0.2">
      <c r="A22" s="367" t="s">
        <v>407</v>
      </c>
      <c r="B22" s="368"/>
      <c r="C22" s="368"/>
      <c r="D22" s="368"/>
      <c r="E22" s="368"/>
      <c r="F22" s="369"/>
      <c r="G22" s="367"/>
      <c r="H22" s="368"/>
      <c r="I22" s="369"/>
      <c r="J22" s="205"/>
      <c r="K22" s="211"/>
      <c r="Z22" s="233" t="str">
        <f t="shared" si="0"/>
        <v xml:space="preserve">AO_E </v>
      </c>
      <c r="AA22" s="233" t="str">
        <f t="shared" si="1"/>
        <v xml:space="preserve">AO_E </v>
      </c>
    </row>
    <row r="23" spans="1:27" ht="12.75" customHeight="1" x14ac:dyDescent="0.2">
      <c r="A23" s="367" t="s">
        <v>346</v>
      </c>
      <c r="B23" s="368"/>
      <c r="C23" s="368"/>
      <c r="D23" s="368"/>
      <c r="E23" s="368"/>
      <c r="F23" s="369"/>
      <c r="G23" s="367"/>
      <c r="H23" s="368"/>
      <c r="I23" s="369"/>
      <c r="J23" s="205"/>
      <c r="K23" s="211"/>
      <c r="Z23" s="233" t="str">
        <f t="shared" si="0"/>
        <v xml:space="preserve">AO_L </v>
      </c>
      <c r="AA23" s="233" t="str">
        <f t="shared" si="1"/>
        <v xml:space="preserve">AO_L </v>
      </c>
    </row>
    <row r="24" spans="1:27" x14ac:dyDescent="0.2">
      <c r="A24" s="367" t="s">
        <v>381</v>
      </c>
      <c r="B24" s="368"/>
      <c r="C24" s="368"/>
      <c r="D24" s="368"/>
      <c r="E24" s="368"/>
      <c r="F24" s="369"/>
      <c r="G24" s="367"/>
      <c r="H24" s="368"/>
      <c r="I24" s="369"/>
      <c r="J24" s="205"/>
      <c r="K24" s="211"/>
      <c r="Z24" s="233" t="str">
        <f t="shared" si="0"/>
        <v xml:space="preserve">AO_L </v>
      </c>
      <c r="AA24" s="233" t="str">
        <f t="shared" si="1"/>
        <v xml:space="preserve">AO_L </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t="s">
        <v>999</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45" t="str">
        <f>DAY('BPV-tijd'!P37)&amp;"-"&amp;MONTH('BPV-tijd'!P37)&amp;"-"&amp;YEAR('BPV-tijd'!P37)&amp;" t/m "&amp;DAY('BPV-tijd'!M47)&amp;"-"&amp;MONTH('BPV-tijd'!M47)&amp;"-"&amp;YEAR('BPV-tijd'!M47)</f>
        <v>11-12-2017 t/m 19-1-2018</v>
      </c>
      <c r="J6" s="346"/>
      <c r="K6" s="347"/>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49.5" customHeight="1" x14ac:dyDescent="0.2">
      <c r="A11" s="357" t="s">
        <v>263</v>
      </c>
      <c r="B11" s="357"/>
      <c r="C11" s="358" t="s">
        <v>1000</v>
      </c>
      <c r="D11" s="359"/>
      <c r="E11" s="359"/>
      <c r="F11" s="359"/>
      <c r="G11" s="359"/>
      <c r="H11" s="359"/>
      <c r="I11" s="359"/>
      <c r="J11" s="359"/>
      <c r="K11" s="360"/>
    </row>
    <row r="12" spans="1:15" ht="69" customHeight="1" x14ac:dyDescent="0.2">
      <c r="A12" s="357" t="s">
        <v>264</v>
      </c>
      <c r="B12" s="357"/>
      <c r="C12" s="358" t="s">
        <v>1001</v>
      </c>
      <c r="D12" s="359"/>
      <c r="E12" s="359"/>
      <c r="F12" s="359"/>
      <c r="G12" s="359"/>
      <c r="H12" s="359"/>
      <c r="I12" s="359"/>
      <c r="J12" s="359"/>
      <c r="K12" s="360"/>
    </row>
    <row r="13" spans="1:15" ht="104.25" customHeight="1" x14ac:dyDescent="0.2">
      <c r="A13" s="357" t="s">
        <v>265</v>
      </c>
      <c r="B13" s="357"/>
      <c r="C13" s="358" t="s">
        <v>987</v>
      </c>
      <c r="D13" s="359"/>
      <c r="E13" s="359"/>
      <c r="F13" s="359"/>
      <c r="G13" s="359"/>
      <c r="H13" s="359"/>
      <c r="I13" s="359"/>
      <c r="J13" s="359"/>
      <c r="K13" s="360"/>
    </row>
    <row r="14" spans="1:15" ht="39.75" customHeight="1" x14ac:dyDescent="0.2">
      <c r="A14" s="357" t="s">
        <v>266</v>
      </c>
      <c r="B14" s="357"/>
      <c r="C14" s="358"/>
      <c r="D14" s="359"/>
      <c r="E14" s="359"/>
      <c r="F14" s="359"/>
      <c r="G14" s="359"/>
      <c r="H14" s="359"/>
      <c r="I14" s="359"/>
      <c r="J14" s="359"/>
      <c r="K14" s="360"/>
    </row>
    <row r="15" spans="1:15" ht="39.7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3">
    <pageSetUpPr fitToPage="1"/>
  </sheetPr>
  <dimension ref="A1:O49"/>
  <sheetViews>
    <sheetView zoomScale="90" zoomScaleNormal="90" workbookViewId="0">
      <selection activeCell="C11" sqref="C11:I11"/>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41</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'BPV-tijd'!P22</f>
        <v>43017</v>
      </c>
      <c r="B9" s="101">
        <v>1</v>
      </c>
      <c r="C9" s="280" t="s">
        <v>1077</v>
      </c>
      <c r="D9" s="281"/>
      <c r="E9" s="281"/>
      <c r="F9" s="281"/>
      <c r="G9" s="281"/>
      <c r="H9" s="281"/>
      <c r="I9" s="282"/>
      <c r="J9" s="163">
        <v>8</v>
      </c>
      <c r="K9" s="168" t="str">
        <f>LEFT(N9,3)</f>
        <v>2-2</v>
      </c>
      <c r="L9" s="98" t="s">
        <v>1074</v>
      </c>
      <c r="M9" s="98"/>
      <c r="N9" s="170" t="s">
        <v>323</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'BPV-tijd'!Q22</f>
        <v>43018</v>
      </c>
      <c r="B17" s="101">
        <v>1</v>
      </c>
      <c r="C17" s="280" t="s">
        <v>1077</v>
      </c>
      <c r="D17" s="281"/>
      <c r="E17" s="281"/>
      <c r="F17" s="281"/>
      <c r="G17" s="281"/>
      <c r="H17" s="281"/>
      <c r="I17" s="282"/>
      <c r="J17" s="163">
        <v>8</v>
      </c>
      <c r="K17" s="168" t="str">
        <f t="shared" si="0"/>
        <v>2-2</v>
      </c>
      <c r="L17" s="98" t="s">
        <v>1074</v>
      </c>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'BPV-tijd'!R22</f>
        <v>43019</v>
      </c>
      <c r="B25" s="101">
        <v>1</v>
      </c>
      <c r="C25" s="280" t="s">
        <v>1077</v>
      </c>
      <c r="D25" s="281"/>
      <c r="E25" s="281"/>
      <c r="F25" s="281"/>
      <c r="G25" s="281"/>
      <c r="H25" s="281"/>
      <c r="I25" s="282"/>
      <c r="J25" s="163">
        <v>8</v>
      </c>
      <c r="K25" s="168" t="str">
        <f t="shared" si="0"/>
        <v>2-2</v>
      </c>
      <c r="L25" s="98" t="s">
        <v>1074</v>
      </c>
      <c r="M25" s="98"/>
      <c r="N25" s="170" t="s">
        <v>323</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'BPV-tijd'!S22</f>
        <v>43020</v>
      </c>
      <c r="B33" s="101">
        <v>1</v>
      </c>
      <c r="C33" s="280" t="s">
        <v>1077</v>
      </c>
      <c r="D33" s="281"/>
      <c r="E33" s="281"/>
      <c r="F33" s="281"/>
      <c r="G33" s="281"/>
      <c r="H33" s="281"/>
      <c r="I33" s="282"/>
      <c r="J33" s="163">
        <v>2</v>
      </c>
      <c r="K33" s="168" t="str">
        <f t="shared" si="0"/>
        <v>2-2</v>
      </c>
      <c r="L33" s="98" t="s">
        <v>1074</v>
      </c>
      <c r="M33" s="98"/>
      <c r="N33" s="170" t="s">
        <v>323</v>
      </c>
    </row>
    <row r="34" spans="1:14" x14ac:dyDescent="0.2">
      <c r="A34" s="100"/>
      <c r="B34" s="101">
        <v>2</v>
      </c>
      <c r="C34" s="280" t="s">
        <v>1078</v>
      </c>
      <c r="D34" s="281"/>
      <c r="E34" s="281"/>
      <c r="F34" s="281"/>
      <c r="G34" s="281"/>
      <c r="H34" s="281"/>
      <c r="I34" s="282"/>
      <c r="J34" s="163">
        <v>1</v>
      </c>
      <c r="K34" s="168" t="str">
        <f t="shared" si="0"/>
        <v>1-1</v>
      </c>
      <c r="L34" s="98" t="s">
        <v>1076</v>
      </c>
      <c r="M34" s="98"/>
      <c r="N34" s="170" t="s">
        <v>291</v>
      </c>
    </row>
    <row r="35" spans="1:14" x14ac:dyDescent="0.2">
      <c r="A35" s="100"/>
      <c r="B35" s="101">
        <v>3</v>
      </c>
      <c r="C35" s="280" t="s">
        <v>1077</v>
      </c>
      <c r="D35" s="281"/>
      <c r="E35" s="281"/>
      <c r="F35" s="281"/>
      <c r="G35" s="281"/>
      <c r="H35" s="281"/>
      <c r="I35" s="282"/>
      <c r="J35" s="163">
        <v>5</v>
      </c>
      <c r="K35" s="168" t="str">
        <f t="shared" si="0"/>
        <v>2-2</v>
      </c>
      <c r="L35" s="98" t="s">
        <v>1074</v>
      </c>
      <c r="M35" s="98"/>
      <c r="N35" s="170" t="s">
        <v>323</v>
      </c>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'BPV-tijd'!T22</f>
        <v>43021</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5">
    <pageSetUpPr fitToPage="1"/>
  </sheetPr>
  <dimension ref="A1:O49"/>
  <sheetViews>
    <sheetView topLeftCell="A7" zoomScale="90" zoomScaleNormal="90" workbookViewId="0">
      <selection activeCell="C11" sqref="C11:I11"/>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42</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'BPV-tijd'!B27</f>
        <v>43024</v>
      </c>
      <c r="B9" s="101">
        <v>1</v>
      </c>
      <c r="C9" s="280" t="s">
        <v>1086</v>
      </c>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'BPV-tijd'!C27</f>
        <v>43025</v>
      </c>
      <c r="B17" s="101">
        <v>1</v>
      </c>
      <c r="C17" s="280" t="s">
        <v>1086</v>
      </c>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'BPV-tijd'!D27</f>
        <v>43026</v>
      </c>
      <c r="B25" s="101">
        <v>1</v>
      </c>
      <c r="C25" s="280" t="s">
        <v>1086</v>
      </c>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'BPV-tijd'!E27</f>
        <v>43027</v>
      </c>
      <c r="B33" s="101">
        <v>1</v>
      </c>
      <c r="C33" s="280" t="s">
        <v>1086</v>
      </c>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'BPV-tijd'!F27</f>
        <v>43028</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6">
    <pageSetUpPr fitToPage="1"/>
  </sheetPr>
  <dimension ref="A1:O49"/>
  <sheetViews>
    <sheetView zoomScale="90" zoomScaleNormal="90" workbookViewId="0">
      <selection activeCell="C11" sqref="C11:I11"/>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43</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'BPV-tijd'!I27</f>
        <v>43031</v>
      </c>
      <c r="B9" s="101">
        <v>1</v>
      </c>
      <c r="C9" s="280" t="s">
        <v>1077</v>
      </c>
      <c r="D9" s="281"/>
      <c r="E9" s="281"/>
      <c r="F9" s="281"/>
      <c r="G9" s="281"/>
      <c r="H9" s="281"/>
      <c r="I9" s="282"/>
      <c r="J9" s="163">
        <v>8</v>
      </c>
      <c r="K9" s="168" t="str">
        <f>LEFT(N9,3)</f>
        <v>2-2</v>
      </c>
      <c r="L9" s="98" t="s">
        <v>1074</v>
      </c>
      <c r="M9" s="98"/>
      <c r="N9" s="170" t="s">
        <v>323</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'BPV-tijd'!J27</f>
        <v>43032</v>
      </c>
      <c r="B17" s="101">
        <v>1</v>
      </c>
      <c r="C17" s="280" t="s">
        <v>1077</v>
      </c>
      <c r="D17" s="281"/>
      <c r="E17" s="281"/>
      <c r="F17" s="281"/>
      <c r="G17" s="281"/>
      <c r="H17" s="281"/>
      <c r="I17" s="282"/>
      <c r="J17" s="163">
        <v>8</v>
      </c>
      <c r="K17" s="168" t="str">
        <f t="shared" si="0"/>
        <v>2-2</v>
      </c>
      <c r="L17" s="98" t="s">
        <v>1074</v>
      </c>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'BPV-tijd'!K27</f>
        <v>43033</v>
      </c>
      <c r="B25" s="101">
        <v>1</v>
      </c>
      <c r="C25" s="280" t="s">
        <v>1077</v>
      </c>
      <c r="D25" s="281"/>
      <c r="E25" s="281"/>
      <c r="F25" s="281"/>
      <c r="G25" s="281"/>
      <c r="H25" s="281"/>
      <c r="I25" s="282"/>
      <c r="J25" s="163">
        <v>8</v>
      </c>
      <c r="K25" s="168" t="str">
        <f t="shared" si="0"/>
        <v>2-2</v>
      </c>
      <c r="L25" s="98" t="s">
        <v>1074</v>
      </c>
      <c r="M25" s="98"/>
      <c r="N25" s="170" t="s">
        <v>323</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'BPV-tijd'!L27</f>
        <v>43034</v>
      </c>
      <c r="B33" s="101">
        <v>1</v>
      </c>
      <c r="C33" s="280" t="s">
        <v>1077</v>
      </c>
      <c r="D33" s="281"/>
      <c r="E33" s="281"/>
      <c r="F33" s="281"/>
      <c r="G33" s="281"/>
      <c r="H33" s="281"/>
      <c r="I33" s="282"/>
      <c r="J33" s="163">
        <v>8</v>
      </c>
      <c r="K33" s="168" t="str">
        <f t="shared" si="0"/>
        <v>2-2</v>
      </c>
      <c r="L33" s="98" t="s">
        <v>1074</v>
      </c>
      <c r="M33" s="98"/>
      <c r="N33" s="170" t="s">
        <v>323</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'BPV-tijd'!M27</f>
        <v>43035</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7">
    <pageSetUpPr fitToPage="1"/>
  </sheetPr>
  <dimension ref="A1:O49"/>
  <sheetViews>
    <sheetView zoomScale="90" zoomScaleNormal="90" workbookViewId="0">
      <selection activeCell="C12" sqref="C12:I12"/>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44</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'BPV-tijd'!P27</f>
        <v>43038</v>
      </c>
      <c r="B9" s="101">
        <v>1</v>
      </c>
      <c r="C9" s="280" t="s">
        <v>1078</v>
      </c>
      <c r="D9" s="281"/>
      <c r="E9" s="281"/>
      <c r="F9" s="281"/>
      <c r="G9" s="281"/>
      <c r="H9" s="281"/>
      <c r="I9" s="282"/>
      <c r="J9" s="163">
        <v>1</v>
      </c>
      <c r="K9" s="168" t="str">
        <f>LEFT(N9,3)</f>
        <v>1-1</v>
      </c>
      <c r="L9" s="98" t="s">
        <v>1076</v>
      </c>
      <c r="M9" s="98"/>
      <c r="N9" s="170" t="s">
        <v>291</v>
      </c>
    </row>
    <row r="10" spans="1:15" x14ac:dyDescent="0.2">
      <c r="A10" s="100"/>
      <c r="B10" s="101">
        <v>2</v>
      </c>
      <c r="C10" s="280" t="s">
        <v>1077</v>
      </c>
      <c r="D10" s="281"/>
      <c r="E10" s="281"/>
      <c r="F10" s="281"/>
      <c r="G10" s="281"/>
      <c r="H10" s="281"/>
      <c r="I10" s="282"/>
      <c r="J10" s="163">
        <v>7</v>
      </c>
      <c r="K10" s="168" t="str">
        <f t="shared" ref="K10:K48" si="0">LEFT(N10,3)</f>
        <v>2-2</v>
      </c>
      <c r="L10" s="98" t="s">
        <v>1074</v>
      </c>
      <c r="M10" s="98"/>
      <c r="N10" s="170" t="s">
        <v>323</v>
      </c>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'BPV-tijd'!Q27</f>
        <v>43039</v>
      </c>
      <c r="B17" s="101">
        <v>1</v>
      </c>
      <c r="C17" s="280" t="s">
        <v>1077</v>
      </c>
      <c r="D17" s="281"/>
      <c r="E17" s="281"/>
      <c r="F17" s="281"/>
      <c r="G17" s="281"/>
      <c r="H17" s="281"/>
      <c r="I17" s="282"/>
      <c r="J17" s="163">
        <v>8</v>
      </c>
      <c r="K17" s="168" t="str">
        <f t="shared" si="0"/>
        <v>2-2</v>
      </c>
      <c r="L17" s="98" t="s">
        <v>1074</v>
      </c>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'BPV-tijd'!R27</f>
        <v>43040</v>
      </c>
      <c r="B25" s="101">
        <v>1</v>
      </c>
      <c r="C25" s="280" t="s">
        <v>1077</v>
      </c>
      <c r="D25" s="281"/>
      <c r="E25" s="281"/>
      <c r="F25" s="281"/>
      <c r="G25" s="281"/>
      <c r="H25" s="281"/>
      <c r="I25" s="282"/>
      <c r="J25" s="163">
        <v>8</v>
      </c>
      <c r="K25" s="168" t="str">
        <f t="shared" si="0"/>
        <v>2-2</v>
      </c>
      <c r="L25" s="98" t="s">
        <v>1074</v>
      </c>
      <c r="M25" s="98"/>
      <c r="N25" s="170" t="s">
        <v>323</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'BPV-tijd'!S27</f>
        <v>43041</v>
      </c>
      <c r="B33" s="101">
        <v>1</v>
      </c>
      <c r="C33" s="280" t="s">
        <v>1077</v>
      </c>
      <c r="D33" s="281"/>
      <c r="E33" s="281"/>
      <c r="F33" s="281"/>
      <c r="G33" s="281"/>
      <c r="H33" s="281"/>
      <c r="I33" s="282"/>
      <c r="J33" s="163">
        <v>8</v>
      </c>
      <c r="K33" s="168" t="str">
        <f t="shared" si="0"/>
        <v>2-2</v>
      </c>
      <c r="L33" s="98" t="s">
        <v>1074</v>
      </c>
      <c r="M33" s="98"/>
      <c r="N33" s="170" t="s">
        <v>323</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'BPV-tijd'!T27</f>
        <v>43042</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8">
    <pageSetUpPr fitToPage="1"/>
  </sheetPr>
  <dimension ref="A1:J36"/>
  <sheetViews>
    <sheetView zoomScaleNormal="100" workbookViewId="0">
      <selection activeCell="G10" sqref="G10:J10"/>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2","Bijlage 8: Beoordeling Leer- en Werkhouding 2 "&amp;'Algemene Informatie'!$B$16)</f>
        <v>Bijlage 8: Beoordeling Leer- en Werkhouding 2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305" t="s">
        <v>28</v>
      </c>
      <c r="B3" s="305"/>
      <c r="C3" s="307" t="str">
        <f>IF('Algemene Informatie'!$B$3=0,"",'Algemene Informatie'!$B$3&amp;", "&amp;'Algemene Informatie'!$B$4&amp;" ("&amp;'Algemene Informatie'!$B$5&amp;")"&amp;" "&amp;'Algemene Informatie'!$B$13)</f>
        <v>Strik, Kenley (Kenley) d167989@edu.rocwb.nl</v>
      </c>
      <c r="D3" s="308"/>
      <c r="E3" s="176"/>
      <c r="F3" s="177"/>
      <c r="G3" s="177"/>
      <c r="H3" s="178" t="s">
        <v>33</v>
      </c>
      <c r="I3" s="310" t="str">
        <f>DAY('BPV-tijd'!I22)&amp;"-"&amp;MONTH('BPV-tijd'!I22)&amp;"-"&amp;YEAR('BPV-tijd'!I22)&amp;" t/m "&amp;DAY('BPV-tijd'!T27)&amp;"-"&amp;MONTH('BPV-tijd'!T27)&amp;"-"&amp;YEAR('BPV-tijd'!T27)</f>
        <v>2-10-2017 t/m 3-11-2017</v>
      </c>
      <c r="J3" s="310"/>
    </row>
    <row r="4" spans="1:10" x14ac:dyDescent="0.2">
      <c r="A4" s="306" t="s">
        <v>94</v>
      </c>
      <c r="B4" s="306"/>
      <c r="C4" s="307" t="str">
        <f>IF('Algemene Informatie'!$B$17=0,"",'Algemene Informatie'!$B$17)</f>
        <v>RIO4-APO3B</v>
      </c>
      <c r="D4" s="308"/>
      <c r="E4" s="179"/>
      <c r="F4" s="180"/>
      <c r="G4" s="180"/>
      <c r="H4" s="178" t="s">
        <v>34</v>
      </c>
      <c r="I4" s="311">
        <v>43041</v>
      </c>
      <c r="J4" s="311"/>
    </row>
    <row r="5" spans="1:10" x14ac:dyDescent="0.2">
      <c r="A5" s="305" t="s">
        <v>279</v>
      </c>
      <c r="B5" s="305"/>
      <c r="C5" s="307" t="str">
        <f>IF('Algemene Informatie'!$B$18=0,"",'Algemene Informatie'!$B$18)</f>
        <v>Fer van Krimpen</v>
      </c>
      <c r="D5" s="308"/>
      <c r="E5" s="176"/>
      <c r="F5" s="177"/>
      <c r="G5" s="177"/>
      <c r="H5" s="178" t="s">
        <v>236</v>
      </c>
      <c r="I5" s="311">
        <v>43041</v>
      </c>
      <c r="J5" s="311"/>
    </row>
    <row r="6" spans="1:10" x14ac:dyDescent="0.2">
      <c r="A6" s="305" t="s">
        <v>29</v>
      </c>
      <c r="B6" s="305"/>
      <c r="C6" s="307" t="str">
        <f>IF('Algemene Informatie'!$B$28=0,"",'Algemene Informatie'!$B$28)</f>
        <v>Zuyderleven Groep</v>
      </c>
      <c r="D6" s="308"/>
      <c r="E6" s="176"/>
      <c r="F6" s="177"/>
      <c r="G6" s="177"/>
      <c r="H6" s="178" t="s">
        <v>30</v>
      </c>
      <c r="I6" s="312" t="str">
        <f>IF('Algemene Informatie'!$B$32=0,"",'Algemene Informatie'!$B$32)</f>
        <v>Joris Martens</v>
      </c>
      <c r="J6" s="312"/>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304" t="s">
        <v>238</v>
      </c>
      <c r="C9" s="304"/>
      <c r="D9" s="304"/>
      <c r="E9" s="304"/>
      <c r="F9" s="184" t="s">
        <v>255</v>
      </c>
      <c r="G9" s="304" t="s">
        <v>261</v>
      </c>
      <c r="H9" s="304"/>
      <c r="I9" s="304"/>
      <c r="J9" s="304"/>
    </row>
    <row r="10" spans="1:10" s="144" customFormat="1" ht="25.5" customHeight="1" x14ac:dyDescent="0.2">
      <c r="A10" s="185">
        <v>1</v>
      </c>
      <c r="B10" s="299" t="s">
        <v>254</v>
      </c>
      <c r="C10" s="299"/>
      <c r="D10" s="299"/>
      <c r="E10" s="299"/>
      <c r="F10" s="172" t="s">
        <v>1081</v>
      </c>
      <c r="G10" s="294"/>
      <c r="H10" s="295"/>
      <c r="I10" s="295"/>
      <c r="J10" s="296"/>
    </row>
    <row r="11" spans="1:10" s="144" customFormat="1" ht="25.5" customHeight="1" x14ac:dyDescent="0.2">
      <c r="A11" s="185">
        <v>2</v>
      </c>
      <c r="B11" s="299" t="s">
        <v>253</v>
      </c>
      <c r="C11" s="299"/>
      <c r="D11" s="299"/>
      <c r="E11" s="299"/>
      <c r="F11" s="172" t="s">
        <v>1081</v>
      </c>
      <c r="G11" s="294"/>
      <c r="H11" s="295"/>
      <c r="I11" s="295"/>
      <c r="J11" s="296"/>
    </row>
    <row r="12" spans="1:10" s="144" customFormat="1" ht="25.5" customHeight="1" x14ac:dyDescent="0.2">
      <c r="A12" s="185">
        <v>3</v>
      </c>
      <c r="B12" s="299" t="s">
        <v>252</v>
      </c>
      <c r="C12" s="299"/>
      <c r="D12" s="299"/>
      <c r="E12" s="299"/>
      <c r="F12" s="172" t="s">
        <v>1081</v>
      </c>
      <c r="G12" s="294"/>
      <c r="H12" s="295"/>
      <c r="I12" s="295"/>
      <c r="J12" s="296"/>
    </row>
    <row r="13" spans="1:10" s="144" customFormat="1" ht="25.5" customHeight="1" x14ac:dyDescent="0.2">
      <c r="A13" s="185">
        <v>4</v>
      </c>
      <c r="B13" s="299" t="s">
        <v>251</v>
      </c>
      <c r="C13" s="299"/>
      <c r="D13" s="299"/>
      <c r="E13" s="299"/>
      <c r="F13" s="172" t="s">
        <v>1081</v>
      </c>
      <c r="G13" s="294"/>
      <c r="H13" s="295"/>
      <c r="I13" s="295"/>
      <c r="J13" s="296"/>
    </row>
    <row r="14" spans="1:10" s="144" customFormat="1" ht="25.5" customHeight="1" x14ac:dyDescent="0.2">
      <c r="A14" s="185">
        <v>5</v>
      </c>
      <c r="B14" s="299" t="s">
        <v>250</v>
      </c>
      <c r="C14" s="299"/>
      <c r="D14" s="299"/>
      <c r="E14" s="299"/>
      <c r="F14" s="172" t="s">
        <v>1082</v>
      </c>
      <c r="G14" s="294"/>
      <c r="H14" s="295"/>
      <c r="I14" s="295"/>
      <c r="J14" s="296"/>
    </row>
    <row r="15" spans="1:10" s="144" customFormat="1" ht="25.5" customHeight="1" x14ac:dyDescent="0.2">
      <c r="A15" s="185">
        <v>6</v>
      </c>
      <c r="B15" s="299" t="s">
        <v>249</v>
      </c>
      <c r="C15" s="299"/>
      <c r="D15" s="299"/>
      <c r="E15" s="299"/>
      <c r="F15" s="172" t="s">
        <v>1081</v>
      </c>
      <c r="G15" s="294"/>
      <c r="H15" s="295"/>
      <c r="I15" s="295"/>
      <c r="J15" s="296"/>
    </row>
    <row r="16" spans="1:10" s="144" customFormat="1" ht="25.5" customHeight="1" x14ac:dyDescent="0.2">
      <c r="A16" s="185">
        <v>7</v>
      </c>
      <c r="B16" s="299" t="s">
        <v>248</v>
      </c>
      <c r="C16" s="299"/>
      <c r="D16" s="299"/>
      <c r="E16" s="299"/>
      <c r="F16" s="172" t="s">
        <v>1081</v>
      </c>
      <c r="G16" s="294"/>
      <c r="H16" s="295"/>
      <c r="I16" s="295"/>
      <c r="J16" s="296"/>
    </row>
    <row r="17" spans="1:10" s="144" customFormat="1" ht="25.5" customHeight="1" x14ac:dyDescent="0.2">
      <c r="A17" s="185">
        <v>8</v>
      </c>
      <c r="B17" s="299" t="s">
        <v>247</v>
      </c>
      <c r="C17" s="299"/>
      <c r="D17" s="299"/>
      <c r="E17" s="299"/>
      <c r="F17" s="172" t="s">
        <v>1081</v>
      </c>
      <c r="G17" s="294"/>
      <c r="H17" s="295"/>
      <c r="I17" s="295"/>
      <c r="J17" s="296"/>
    </row>
    <row r="18" spans="1:10" s="144" customFormat="1" ht="25.5" customHeight="1" x14ac:dyDescent="0.2">
      <c r="A18" s="185">
        <v>9</v>
      </c>
      <c r="B18" s="299" t="s">
        <v>246</v>
      </c>
      <c r="C18" s="299"/>
      <c r="D18" s="299"/>
      <c r="E18" s="299"/>
      <c r="F18" s="172" t="s">
        <v>1081</v>
      </c>
      <c r="G18" s="294"/>
      <c r="H18" s="295"/>
      <c r="I18" s="295"/>
      <c r="J18" s="296"/>
    </row>
    <row r="19" spans="1:10" s="144" customFormat="1" ht="25.5" customHeight="1" x14ac:dyDescent="0.2">
      <c r="A19" s="185">
        <v>10</v>
      </c>
      <c r="B19" s="299" t="s">
        <v>245</v>
      </c>
      <c r="C19" s="299"/>
      <c r="D19" s="299"/>
      <c r="E19" s="299"/>
      <c r="F19" s="172" t="s">
        <v>1081</v>
      </c>
      <c r="G19" s="294"/>
      <c r="H19" s="295"/>
      <c r="I19" s="295"/>
      <c r="J19" s="296"/>
    </row>
    <row r="20" spans="1:10" s="144" customFormat="1" ht="25.5" customHeight="1" x14ac:dyDescent="0.2">
      <c r="A20" s="185">
        <v>11</v>
      </c>
      <c r="B20" s="299" t="s">
        <v>244</v>
      </c>
      <c r="C20" s="299"/>
      <c r="D20" s="299"/>
      <c r="E20" s="299"/>
      <c r="F20" s="172" t="s">
        <v>1083</v>
      </c>
      <c r="G20" s="294"/>
      <c r="H20" s="295"/>
      <c r="I20" s="295"/>
      <c r="J20" s="296"/>
    </row>
    <row r="21" spans="1:10" s="144" customFormat="1" ht="25.5" customHeight="1" x14ac:dyDescent="0.2">
      <c r="A21" s="185">
        <v>12</v>
      </c>
      <c r="B21" s="299" t="s">
        <v>243</v>
      </c>
      <c r="C21" s="299"/>
      <c r="D21" s="299"/>
      <c r="E21" s="299"/>
      <c r="F21" s="172" t="s">
        <v>1081</v>
      </c>
      <c r="G21" s="294"/>
      <c r="H21" s="295"/>
      <c r="I21" s="295"/>
      <c r="J21" s="296"/>
    </row>
    <row r="22" spans="1:10" s="144" customFormat="1" ht="25.5" customHeight="1" x14ac:dyDescent="0.2">
      <c r="A22" s="185">
        <v>13</v>
      </c>
      <c r="B22" s="299" t="s">
        <v>242</v>
      </c>
      <c r="C22" s="299"/>
      <c r="D22" s="299"/>
      <c r="E22" s="299"/>
      <c r="F22" s="172" t="s">
        <v>1083</v>
      </c>
      <c r="G22" s="294"/>
      <c r="H22" s="295"/>
      <c r="I22" s="295"/>
      <c r="J22" s="296"/>
    </row>
    <row r="23" spans="1:10" s="144" customFormat="1" ht="25.5" customHeight="1" x14ac:dyDescent="0.2">
      <c r="A23" s="185">
        <v>14</v>
      </c>
      <c r="B23" s="299" t="s">
        <v>241</v>
      </c>
      <c r="C23" s="299"/>
      <c r="D23" s="299"/>
      <c r="E23" s="299"/>
      <c r="F23" s="172" t="s">
        <v>1083</v>
      </c>
      <c r="G23" s="294"/>
      <c r="H23" s="295"/>
      <c r="I23" s="295"/>
      <c r="J23" s="296"/>
    </row>
    <row r="24" spans="1:10" s="144" customFormat="1" ht="25.5" customHeight="1" x14ac:dyDescent="0.2">
      <c r="A24" s="185">
        <v>15</v>
      </c>
      <c r="B24" s="299" t="s">
        <v>240</v>
      </c>
      <c r="C24" s="299"/>
      <c r="D24" s="299"/>
      <c r="E24" s="299"/>
      <c r="F24" s="172" t="s">
        <v>1083</v>
      </c>
      <c r="G24" s="294"/>
      <c r="H24" s="295"/>
      <c r="I24" s="295"/>
      <c r="J24" s="296"/>
    </row>
    <row r="25" spans="1:10" s="144" customFormat="1" ht="25.5" customHeight="1" x14ac:dyDescent="0.2">
      <c r="A25" s="185">
        <v>16</v>
      </c>
      <c r="B25" s="299" t="s">
        <v>239</v>
      </c>
      <c r="C25" s="299"/>
      <c r="D25" s="299"/>
      <c r="E25" s="299"/>
      <c r="F25" s="172" t="s">
        <v>1083</v>
      </c>
      <c r="G25" s="294"/>
      <c r="H25" s="295"/>
      <c r="I25" s="295"/>
      <c r="J25" s="296"/>
    </row>
    <row r="26" spans="1:10" s="144" customFormat="1" ht="25.5" customHeight="1" x14ac:dyDescent="0.2">
      <c r="A26" s="185">
        <v>17</v>
      </c>
      <c r="B26" s="299" t="s">
        <v>237</v>
      </c>
      <c r="C26" s="299"/>
      <c r="D26" s="299"/>
      <c r="E26" s="299"/>
      <c r="F26" s="172" t="s">
        <v>1081</v>
      </c>
      <c r="G26" s="294"/>
      <c r="H26" s="295"/>
      <c r="I26" s="295"/>
      <c r="J26" s="296"/>
    </row>
    <row r="27" spans="1:10" s="144" customFormat="1" ht="25.5" customHeight="1" x14ac:dyDescent="0.2">
      <c r="A27" s="186" t="s">
        <v>258</v>
      </c>
      <c r="B27" s="303"/>
      <c r="C27" s="303"/>
      <c r="D27" s="303"/>
      <c r="E27" s="303"/>
      <c r="F27" s="172"/>
      <c r="G27" s="294"/>
      <c r="H27" s="295"/>
      <c r="I27" s="295"/>
      <c r="J27" s="296"/>
    </row>
    <row r="28" spans="1:10" s="144" customFormat="1" ht="25.5" customHeight="1" x14ac:dyDescent="0.2">
      <c r="A28" s="300" t="s">
        <v>259</v>
      </c>
      <c r="B28" s="301"/>
      <c r="C28" s="301"/>
      <c r="D28" s="301"/>
      <c r="E28" s="302"/>
      <c r="F28" s="195" t="s">
        <v>1081</v>
      </c>
      <c r="G28" s="293" t="s">
        <v>260</v>
      </c>
      <c r="H28" s="293"/>
      <c r="I28" s="293"/>
      <c r="J28" s="293"/>
    </row>
    <row r="29" spans="1:10" x14ac:dyDescent="0.2">
      <c r="A29" s="297" t="s">
        <v>257</v>
      </c>
      <c r="B29" s="297"/>
      <c r="C29" s="298"/>
      <c r="D29" s="298"/>
      <c r="E29" s="298"/>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3"/>
  <dimension ref="A1:C270"/>
  <sheetViews>
    <sheetView topLeftCell="A168" workbookViewId="0">
      <selection activeCell="C209" sqref="C209"/>
    </sheetView>
  </sheetViews>
  <sheetFormatPr defaultColWidth="9.140625" defaultRowHeight="12.75" x14ac:dyDescent="0.2"/>
  <cols>
    <col min="1" max="1" width="12.28515625" style="92" bestFit="1" customWidth="1"/>
    <col min="2" max="2" width="14.85546875" style="92" customWidth="1"/>
    <col min="3" max="3" width="122.7109375" style="84" customWidth="1"/>
    <col min="4" max="16384" width="9.140625" style="84"/>
  </cols>
  <sheetData>
    <row r="1" spans="1:3" ht="30" x14ac:dyDescent="0.2">
      <c r="A1" s="82" t="s">
        <v>62</v>
      </c>
      <c r="B1" s="82">
        <v>95311</v>
      </c>
      <c r="C1" s="83" t="s">
        <v>128</v>
      </c>
    </row>
    <row r="2" spans="1:3" x14ac:dyDescent="0.2">
      <c r="A2" s="79" t="s">
        <v>424</v>
      </c>
      <c r="B2" s="79" t="s">
        <v>271</v>
      </c>
      <c r="C2" s="85" t="s">
        <v>434</v>
      </c>
    </row>
    <row r="3" spans="1:3" x14ac:dyDescent="0.2">
      <c r="A3" s="25" t="s">
        <v>64</v>
      </c>
      <c r="B3" s="25" t="s">
        <v>197</v>
      </c>
      <c r="C3" s="86" t="s">
        <v>129</v>
      </c>
    </row>
    <row r="4" spans="1:3" x14ac:dyDescent="0.2">
      <c r="A4" s="25" t="s">
        <v>65</v>
      </c>
      <c r="B4" s="25" t="s">
        <v>198</v>
      </c>
      <c r="C4" s="87" t="s">
        <v>108</v>
      </c>
    </row>
    <row r="5" spans="1:3" x14ac:dyDescent="0.2">
      <c r="A5" s="25" t="s">
        <v>66</v>
      </c>
      <c r="B5" s="25" t="s">
        <v>199</v>
      </c>
      <c r="C5" s="86" t="s">
        <v>130</v>
      </c>
    </row>
    <row r="6" spans="1:3" x14ac:dyDescent="0.2">
      <c r="A6" s="25" t="s">
        <v>67</v>
      </c>
      <c r="B6" s="25" t="s">
        <v>199</v>
      </c>
      <c r="C6" s="87" t="s">
        <v>107</v>
      </c>
    </row>
    <row r="7" spans="1:3" x14ac:dyDescent="0.2">
      <c r="A7" s="25" t="s">
        <v>68</v>
      </c>
      <c r="B7" s="25" t="s">
        <v>177</v>
      </c>
      <c r="C7" s="86" t="s">
        <v>131</v>
      </c>
    </row>
    <row r="8" spans="1:3" x14ac:dyDescent="0.2">
      <c r="A8" s="25"/>
      <c r="B8" s="25"/>
      <c r="C8" s="93"/>
    </row>
    <row r="9" spans="1:3" x14ac:dyDescent="0.2">
      <c r="A9" s="25"/>
      <c r="B9" s="25"/>
      <c r="C9" s="93"/>
    </row>
    <row r="10" spans="1:3" ht="30" x14ac:dyDescent="0.25">
      <c r="A10" s="88" t="s">
        <v>69</v>
      </c>
      <c r="B10" s="82">
        <v>95311</v>
      </c>
      <c r="C10" s="89" t="s">
        <v>132</v>
      </c>
    </row>
    <row r="11" spans="1:3" x14ac:dyDescent="0.2">
      <c r="A11" s="79" t="s">
        <v>424</v>
      </c>
      <c r="B11" s="79" t="s">
        <v>271</v>
      </c>
      <c r="C11" s="85" t="s">
        <v>434</v>
      </c>
    </row>
    <row r="12" spans="1:3" x14ac:dyDescent="0.2">
      <c r="A12" s="25" t="s">
        <v>70</v>
      </c>
      <c r="B12" s="25" t="s">
        <v>200</v>
      </c>
      <c r="C12" s="86" t="s">
        <v>133</v>
      </c>
    </row>
    <row r="13" spans="1:3" x14ac:dyDescent="0.2">
      <c r="A13" s="25" t="s">
        <v>71</v>
      </c>
      <c r="B13" s="25" t="s">
        <v>201</v>
      </c>
      <c r="C13" s="86" t="s">
        <v>134</v>
      </c>
    </row>
    <row r="14" spans="1:3" x14ac:dyDescent="0.2">
      <c r="A14" s="25"/>
      <c r="B14" s="25"/>
      <c r="C14" s="93"/>
    </row>
    <row r="15" spans="1:3" x14ac:dyDescent="0.2">
      <c r="A15" s="25"/>
      <c r="B15" s="25"/>
      <c r="C15" s="93"/>
    </row>
    <row r="16" spans="1:3" x14ac:dyDescent="0.2">
      <c r="A16" s="25" t="s">
        <v>86</v>
      </c>
      <c r="B16" s="25" t="s">
        <v>202</v>
      </c>
      <c r="C16" s="86" t="s">
        <v>137</v>
      </c>
    </row>
    <row r="17" spans="1:3" x14ac:dyDescent="0.2">
      <c r="A17" s="25"/>
      <c r="B17" s="25"/>
      <c r="C17" s="93"/>
    </row>
    <row r="18" spans="1:3" x14ac:dyDescent="0.2">
      <c r="A18" s="25"/>
      <c r="B18" s="25"/>
      <c r="C18" s="93"/>
    </row>
    <row r="19" spans="1:3" ht="30" x14ac:dyDescent="0.25">
      <c r="A19" s="88" t="s">
        <v>74</v>
      </c>
      <c r="B19" s="82">
        <v>95311</v>
      </c>
      <c r="C19" s="89" t="s">
        <v>140</v>
      </c>
    </row>
    <row r="20" spans="1:3" x14ac:dyDescent="0.2">
      <c r="A20" s="79" t="s">
        <v>424</v>
      </c>
      <c r="B20" s="79" t="s">
        <v>271</v>
      </c>
      <c r="C20" s="85" t="s">
        <v>434</v>
      </c>
    </row>
    <row r="21" spans="1:3" x14ac:dyDescent="0.2">
      <c r="A21" s="25" t="s">
        <v>75</v>
      </c>
      <c r="B21" s="25" t="s">
        <v>203</v>
      </c>
      <c r="C21" s="86" t="s">
        <v>141</v>
      </c>
    </row>
    <row r="22" spans="1:3" x14ac:dyDescent="0.2">
      <c r="A22" s="25" t="s">
        <v>76</v>
      </c>
      <c r="B22" s="25" t="s">
        <v>168</v>
      </c>
      <c r="C22" s="86" t="s">
        <v>142</v>
      </c>
    </row>
    <row r="23" spans="1:3" x14ac:dyDescent="0.2">
      <c r="A23" s="25" t="s">
        <v>77</v>
      </c>
      <c r="B23" s="25" t="s">
        <v>204</v>
      </c>
      <c r="C23" s="86" t="s">
        <v>143</v>
      </c>
    </row>
    <row r="24" spans="1:3" x14ac:dyDescent="0.2">
      <c r="A24" s="25" t="s">
        <v>78</v>
      </c>
      <c r="B24" s="25" t="s">
        <v>205</v>
      </c>
      <c r="C24" s="86" t="s">
        <v>144</v>
      </c>
    </row>
    <row r="25" spans="1:3" x14ac:dyDescent="0.2">
      <c r="A25" s="25"/>
      <c r="B25" s="25"/>
      <c r="C25" s="93"/>
    </row>
    <row r="26" spans="1:3" x14ac:dyDescent="0.2">
      <c r="A26" s="25"/>
      <c r="B26" s="25"/>
      <c r="C26" s="93"/>
    </row>
    <row r="27" spans="1:3" x14ac:dyDescent="0.2">
      <c r="A27" s="25"/>
      <c r="B27" s="25"/>
      <c r="C27" s="93"/>
    </row>
    <row r="28" spans="1:3" ht="30" x14ac:dyDescent="0.2">
      <c r="A28" s="82" t="s">
        <v>79</v>
      </c>
      <c r="B28" s="82">
        <v>95311</v>
      </c>
      <c r="C28" s="83" t="s">
        <v>145</v>
      </c>
    </row>
    <row r="29" spans="1:3" x14ac:dyDescent="0.2">
      <c r="A29" s="79" t="s">
        <v>424</v>
      </c>
      <c r="B29" s="79" t="s">
        <v>271</v>
      </c>
      <c r="C29" s="85" t="s">
        <v>434</v>
      </c>
    </row>
    <row r="30" spans="1:3" x14ac:dyDescent="0.2">
      <c r="A30" s="25" t="s">
        <v>80</v>
      </c>
      <c r="B30" s="25" t="s">
        <v>206</v>
      </c>
      <c r="C30" s="86" t="s">
        <v>146</v>
      </c>
    </row>
    <row r="31" spans="1:3" x14ac:dyDescent="0.2">
      <c r="A31" s="25"/>
      <c r="B31" s="25"/>
      <c r="C31" s="93"/>
    </row>
    <row r="32" spans="1:3" x14ac:dyDescent="0.2">
      <c r="A32" s="25"/>
      <c r="B32" s="25"/>
      <c r="C32" s="93"/>
    </row>
    <row r="33" spans="1:3" x14ac:dyDescent="0.2">
      <c r="A33" s="25"/>
      <c r="B33" s="25"/>
      <c r="C33" s="93"/>
    </row>
    <row r="34" spans="1:3" x14ac:dyDescent="0.2">
      <c r="A34" s="25" t="s">
        <v>84</v>
      </c>
      <c r="B34" s="25" t="s">
        <v>207</v>
      </c>
      <c r="C34" s="86" t="s">
        <v>148</v>
      </c>
    </row>
    <row r="35" spans="1:3" x14ac:dyDescent="0.2">
      <c r="A35" s="25" t="s">
        <v>85</v>
      </c>
      <c r="B35" s="25" t="s">
        <v>208</v>
      </c>
      <c r="C35" s="87" t="s">
        <v>149</v>
      </c>
    </row>
    <row r="36" spans="1:3" x14ac:dyDescent="0.2">
      <c r="A36" s="25"/>
      <c r="B36" s="25"/>
      <c r="C36" s="93"/>
    </row>
    <row r="37" spans="1:3" ht="15" x14ac:dyDescent="0.25">
      <c r="A37" s="88"/>
      <c r="B37" s="82"/>
      <c r="C37" s="89"/>
    </row>
    <row r="38" spans="1:3" x14ac:dyDescent="0.2">
      <c r="A38" s="79"/>
      <c r="B38" s="79"/>
      <c r="C38" s="85"/>
    </row>
    <row r="39" spans="1:3" x14ac:dyDescent="0.2">
      <c r="A39" s="25"/>
      <c r="B39" s="25"/>
      <c r="C39" s="93"/>
    </row>
    <row r="40" spans="1:3" x14ac:dyDescent="0.2">
      <c r="A40" s="25"/>
      <c r="B40" s="25"/>
      <c r="C40" s="93"/>
    </row>
    <row r="41" spans="1:3" x14ac:dyDescent="0.2">
      <c r="A41" s="25"/>
      <c r="B41" s="25"/>
      <c r="C41" s="93"/>
    </row>
    <row r="42" spans="1:3" x14ac:dyDescent="0.2">
      <c r="A42" s="25"/>
      <c r="B42" s="25"/>
      <c r="C42" s="93"/>
    </row>
    <row r="43" spans="1:3" x14ac:dyDescent="0.2">
      <c r="A43" s="25"/>
      <c r="B43" s="25"/>
      <c r="C43" s="93"/>
    </row>
    <row r="44" spans="1:3" x14ac:dyDescent="0.2">
      <c r="A44" s="25"/>
      <c r="B44" s="25"/>
      <c r="C44" s="93"/>
    </row>
    <row r="45" spans="1:3" x14ac:dyDescent="0.2">
      <c r="A45" s="25"/>
      <c r="B45" s="25"/>
      <c r="C45" s="93"/>
    </row>
    <row r="46" spans="1:3" ht="30" x14ac:dyDescent="0.2">
      <c r="A46" s="82" t="s">
        <v>62</v>
      </c>
      <c r="B46" s="82">
        <v>95312</v>
      </c>
      <c r="C46" s="83" t="s">
        <v>128</v>
      </c>
    </row>
    <row r="47" spans="1:3" x14ac:dyDescent="0.2">
      <c r="A47" s="79" t="s">
        <v>424</v>
      </c>
      <c r="B47" s="79" t="s">
        <v>271</v>
      </c>
      <c r="C47" s="85" t="s">
        <v>434</v>
      </c>
    </row>
    <row r="48" spans="1:3" x14ac:dyDescent="0.2">
      <c r="A48" s="25" t="s">
        <v>64</v>
      </c>
      <c r="B48" s="25" t="s">
        <v>220</v>
      </c>
      <c r="C48" s="86" t="s">
        <v>129</v>
      </c>
    </row>
    <row r="49" spans="1:3" x14ac:dyDescent="0.2">
      <c r="A49" s="25" t="s">
        <v>65</v>
      </c>
      <c r="B49" s="25" t="s">
        <v>198</v>
      </c>
      <c r="C49" s="87" t="s">
        <v>108</v>
      </c>
    </row>
    <row r="50" spans="1:3" x14ac:dyDescent="0.2">
      <c r="A50" s="25" t="s">
        <v>66</v>
      </c>
      <c r="B50" s="25" t="s">
        <v>221</v>
      </c>
      <c r="C50" s="86" t="s">
        <v>130</v>
      </c>
    </row>
    <row r="51" spans="1:3" x14ac:dyDescent="0.2">
      <c r="A51" s="25" t="s">
        <v>67</v>
      </c>
      <c r="B51" s="25" t="s">
        <v>222</v>
      </c>
      <c r="C51" s="87" t="s">
        <v>107</v>
      </c>
    </row>
    <row r="52" spans="1:3" x14ac:dyDescent="0.2">
      <c r="A52" s="25" t="s">
        <v>68</v>
      </c>
      <c r="B52" s="25" t="s">
        <v>165</v>
      </c>
      <c r="C52" s="86" t="s">
        <v>131</v>
      </c>
    </row>
    <row r="53" spans="1:3" x14ac:dyDescent="0.2">
      <c r="A53" s="25"/>
      <c r="B53" s="25"/>
      <c r="C53" s="93"/>
    </row>
    <row r="54" spans="1:3" x14ac:dyDescent="0.2">
      <c r="A54" s="25"/>
      <c r="B54" s="25"/>
      <c r="C54" s="93"/>
    </row>
    <row r="55" spans="1:3" ht="30" x14ac:dyDescent="0.25">
      <c r="A55" s="88" t="s">
        <v>69</v>
      </c>
      <c r="B55" s="82">
        <v>95312</v>
      </c>
      <c r="C55" s="89" t="s">
        <v>132</v>
      </c>
    </row>
    <row r="56" spans="1:3" x14ac:dyDescent="0.2">
      <c r="A56" s="79" t="s">
        <v>424</v>
      </c>
      <c r="B56" s="79" t="s">
        <v>271</v>
      </c>
      <c r="C56" s="85" t="s">
        <v>434</v>
      </c>
    </row>
    <row r="57" spans="1:3" x14ac:dyDescent="0.2">
      <c r="A57" s="25"/>
      <c r="B57" s="25"/>
      <c r="C57" s="93"/>
    </row>
    <row r="58" spans="1:3" x14ac:dyDescent="0.2">
      <c r="A58" s="25"/>
      <c r="B58" s="25"/>
      <c r="C58" s="93"/>
    </row>
    <row r="59" spans="1:3" x14ac:dyDescent="0.2">
      <c r="A59" s="25"/>
      <c r="B59" s="25"/>
      <c r="C59" s="93"/>
    </row>
    <row r="60" spans="1:3" x14ac:dyDescent="0.2">
      <c r="A60" s="25" t="s">
        <v>73</v>
      </c>
      <c r="B60" s="25" t="s">
        <v>223</v>
      </c>
      <c r="C60" s="86" t="s">
        <v>136</v>
      </c>
    </row>
    <row r="61" spans="1:3" x14ac:dyDescent="0.2">
      <c r="A61" s="25" t="s">
        <v>86</v>
      </c>
      <c r="B61" s="25" t="s">
        <v>213</v>
      </c>
      <c r="C61" s="86" t="s">
        <v>137</v>
      </c>
    </row>
    <row r="62" spans="1:3" x14ac:dyDescent="0.2">
      <c r="A62" s="25" t="s">
        <v>87</v>
      </c>
      <c r="B62" s="25" t="s">
        <v>214</v>
      </c>
      <c r="C62" s="86" t="s">
        <v>138</v>
      </c>
    </row>
    <row r="63" spans="1:3" x14ac:dyDescent="0.2">
      <c r="A63" s="25" t="s">
        <v>88</v>
      </c>
      <c r="B63" s="25" t="s">
        <v>215</v>
      </c>
      <c r="C63" s="86" t="s">
        <v>139</v>
      </c>
    </row>
    <row r="64" spans="1:3" ht="30" x14ac:dyDescent="0.25">
      <c r="A64" s="88" t="s">
        <v>74</v>
      </c>
      <c r="B64" s="82">
        <v>95312</v>
      </c>
      <c r="C64" s="89" t="s">
        <v>140</v>
      </c>
    </row>
    <row r="65" spans="1:3" x14ac:dyDescent="0.2">
      <c r="A65" s="79" t="s">
        <v>424</v>
      </c>
      <c r="B65" s="79" t="s">
        <v>271</v>
      </c>
      <c r="C65" s="85" t="s">
        <v>434</v>
      </c>
    </row>
    <row r="66" spans="1:3" x14ac:dyDescent="0.2">
      <c r="A66" s="25"/>
      <c r="B66" s="25"/>
      <c r="C66" s="93"/>
    </row>
    <row r="67" spans="1:3" x14ac:dyDescent="0.2">
      <c r="A67" s="25"/>
      <c r="B67" s="25"/>
      <c r="C67" s="93"/>
    </row>
    <row r="68" spans="1:3" x14ac:dyDescent="0.2">
      <c r="A68" s="25"/>
      <c r="B68" s="25"/>
      <c r="C68" s="93"/>
    </row>
    <row r="69" spans="1:3" x14ac:dyDescent="0.2">
      <c r="A69" s="25"/>
      <c r="B69" s="25"/>
      <c r="C69" s="93"/>
    </row>
    <row r="70" spans="1:3" x14ac:dyDescent="0.2">
      <c r="A70" s="25"/>
      <c r="B70" s="25"/>
      <c r="C70" s="93"/>
    </row>
    <row r="71" spans="1:3" x14ac:dyDescent="0.2">
      <c r="A71" s="25"/>
      <c r="B71" s="25"/>
      <c r="C71" s="93"/>
    </row>
    <row r="72" spans="1:3" x14ac:dyDescent="0.2">
      <c r="A72" s="25"/>
      <c r="B72" s="25"/>
      <c r="C72" s="93"/>
    </row>
    <row r="73" spans="1:3" ht="30" x14ac:dyDescent="0.2">
      <c r="A73" s="82" t="s">
        <v>79</v>
      </c>
      <c r="B73" s="82">
        <v>95312</v>
      </c>
      <c r="C73" s="83" t="s">
        <v>145</v>
      </c>
    </row>
    <row r="74" spans="1:3" x14ac:dyDescent="0.2">
      <c r="A74" s="79" t="s">
        <v>424</v>
      </c>
      <c r="B74" s="79" t="s">
        <v>271</v>
      </c>
      <c r="C74" s="85" t="s">
        <v>434</v>
      </c>
    </row>
    <row r="75" spans="1:3" x14ac:dyDescent="0.2">
      <c r="A75" s="25"/>
      <c r="B75" s="25"/>
      <c r="C75" s="93"/>
    </row>
    <row r="76" spans="1:3" x14ac:dyDescent="0.2">
      <c r="A76" s="25"/>
      <c r="B76" s="25"/>
      <c r="C76" s="93"/>
    </row>
    <row r="77" spans="1:3" x14ac:dyDescent="0.2">
      <c r="A77" s="25"/>
      <c r="B77" s="25"/>
      <c r="C77" s="93"/>
    </row>
    <row r="78" spans="1:3" x14ac:dyDescent="0.2">
      <c r="A78" s="25"/>
      <c r="B78" s="25"/>
      <c r="C78" s="93"/>
    </row>
    <row r="79" spans="1:3" x14ac:dyDescent="0.2">
      <c r="A79" s="25"/>
      <c r="B79" s="25"/>
      <c r="C79" s="93"/>
    </row>
    <row r="80" spans="1:3" x14ac:dyDescent="0.2">
      <c r="A80" s="25" t="s">
        <v>85</v>
      </c>
      <c r="B80" s="25" t="s">
        <v>224</v>
      </c>
      <c r="C80" s="87" t="s">
        <v>149</v>
      </c>
    </row>
    <row r="81" spans="1:3" x14ac:dyDescent="0.2">
      <c r="A81" s="25"/>
      <c r="B81" s="25"/>
      <c r="C81" s="93"/>
    </row>
    <row r="82" spans="1:3" ht="15" x14ac:dyDescent="0.25">
      <c r="A82" s="88"/>
      <c r="B82" s="82"/>
      <c r="C82" s="89"/>
    </row>
    <row r="83" spans="1:3" x14ac:dyDescent="0.2">
      <c r="A83" s="79"/>
      <c r="B83" s="79"/>
      <c r="C83" s="85"/>
    </row>
    <row r="84" spans="1:3" x14ac:dyDescent="0.2">
      <c r="A84" s="25"/>
      <c r="B84" s="25"/>
      <c r="C84" s="93"/>
    </row>
    <row r="85" spans="1:3" x14ac:dyDescent="0.2">
      <c r="A85" s="25"/>
      <c r="B85" s="25"/>
      <c r="C85" s="93"/>
    </row>
    <row r="86" spans="1:3" x14ac:dyDescent="0.2">
      <c r="A86" s="25"/>
      <c r="B86" s="25"/>
      <c r="C86" s="93"/>
    </row>
    <row r="87" spans="1:3" x14ac:dyDescent="0.2">
      <c r="A87" s="25"/>
      <c r="B87" s="25"/>
      <c r="C87" s="93"/>
    </row>
    <row r="88" spans="1:3" x14ac:dyDescent="0.2">
      <c r="A88" s="25"/>
      <c r="B88" s="25"/>
      <c r="C88" s="93"/>
    </row>
    <row r="89" spans="1:3" x14ac:dyDescent="0.2">
      <c r="A89" s="25"/>
      <c r="B89" s="25"/>
      <c r="C89" s="93"/>
    </row>
    <row r="90" spans="1:3" x14ac:dyDescent="0.2">
      <c r="A90" s="25"/>
      <c r="B90" s="25"/>
      <c r="C90" s="93"/>
    </row>
    <row r="91" spans="1:3" ht="30" x14ac:dyDescent="0.2">
      <c r="A91" s="82" t="s">
        <v>62</v>
      </c>
      <c r="B91" s="82">
        <v>95313</v>
      </c>
      <c r="C91" s="83" t="s">
        <v>128</v>
      </c>
    </row>
    <row r="92" spans="1:3" x14ac:dyDescent="0.2">
      <c r="A92" s="79" t="s">
        <v>424</v>
      </c>
      <c r="B92" s="79" t="s">
        <v>271</v>
      </c>
      <c r="C92" s="85" t="s">
        <v>434</v>
      </c>
    </row>
    <row r="93" spans="1:3" x14ac:dyDescent="0.2">
      <c r="A93" s="25" t="s">
        <v>64</v>
      </c>
      <c r="B93" s="25" t="s">
        <v>209</v>
      </c>
      <c r="C93" s="86" t="s">
        <v>129</v>
      </c>
    </row>
    <row r="94" spans="1:3" x14ac:dyDescent="0.2">
      <c r="A94" s="25" t="s">
        <v>65</v>
      </c>
      <c r="B94" s="25" t="s">
        <v>198</v>
      </c>
      <c r="C94" s="87" t="s">
        <v>108</v>
      </c>
    </row>
    <row r="95" spans="1:3" x14ac:dyDescent="0.2">
      <c r="A95" s="25" t="s">
        <v>66</v>
      </c>
      <c r="B95" s="25" t="s">
        <v>210</v>
      </c>
      <c r="C95" s="86" t="s">
        <v>130</v>
      </c>
    </row>
    <row r="96" spans="1:3" x14ac:dyDescent="0.2">
      <c r="A96" s="25" t="s">
        <v>67</v>
      </c>
      <c r="B96" s="25" t="s">
        <v>175</v>
      </c>
      <c r="C96" s="87" t="s">
        <v>107</v>
      </c>
    </row>
    <row r="97" spans="1:3" x14ac:dyDescent="0.2">
      <c r="A97" s="25" t="s">
        <v>68</v>
      </c>
      <c r="B97" s="25" t="s">
        <v>165</v>
      </c>
      <c r="C97" s="86" t="s">
        <v>131</v>
      </c>
    </row>
    <row r="98" spans="1:3" x14ac:dyDescent="0.2">
      <c r="A98" s="25"/>
      <c r="B98" s="25"/>
      <c r="C98" s="93"/>
    </row>
    <row r="99" spans="1:3" x14ac:dyDescent="0.2">
      <c r="A99" s="25"/>
      <c r="B99" s="25"/>
      <c r="C99" s="93"/>
    </row>
    <row r="100" spans="1:3" ht="30" x14ac:dyDescent="0.25">
      <c r="A100" s="88" t="s">
        <v>69</v>
      </c>
      <c r="B100" s="82">
        <v>95313</v>
      </c>
      <c r="C100" s="89" t="s">
        <v>132</v>
      </c>
    </row>
    <row r="101" spans="1:3" x14ac:dyDescent="0.2">
      <c r="A101" s="79" t="s">
        <v>424</v>
      </c>
      <c r="B101" s="79" t="s">
        <v>271</v>
      </c>
      <c r="C101" s="85" t="s">
        <v>434</v>
      </c>
    </row>
    <row r="102" spans="1:3" x14ac:dyDescent="0.2">
      <c r="A102" s="25" t="s">
        <v>70</v>
      </c>
      <c r="B102" s="25" t="s">
        <v>211</v>
      </c>
      <c r="C102" s="86" t="s">
        <v>133</v>
      </c>
    </row>
    <row r="103" spans="1:3" x14ac:dyDescent="0.2">
      <c r="A103" s="25"/>
      <c r="B103" s="25"/>
      <c r="C103" s="93"/>
    </row>
    <row r="104" spans="1:3" x14ac:dyDescent="0.2">
      <c r="A104" s="25" t="s">
        <v>72</v>
      </c>
      <c r="B104" s="25" t="s">
        <v>212</v>
      </c>
      <c r="C104" s="86" t="s">
        <v>135</v>
      </c>
    </row>
    <row r="105" spans="1:3" x14ac:dyDescent="0.2">
      <c r="A105" s="25"/>
      <c r="B105" s="25"/>
      <c r="C105" s="93"/>
    </row>
    <row r="106" spans="1:3" x14ac:dyDescent="0.2">
      <c r="A106" s="25" t="s">
        <v>86</v>
      </c>
      <c r="B106" s="25" t="s">
        <v>213</v>
      </c>
      <c r="C106" s="86" t="s">
        <v>137</v>
      </c>
    </row>
    <row r="107" spans="1:3" x14ac:dyDescent="0.2">
      <c r="A107" s="25" t="s">
        <v>87</v>
      </c>
      <c r="B107" s="25" t="s">
        <v>214</v>
      </c>
      <c r="C107" s="86" t="s">
        <v>138</v>
      </c>
    </row>
    <row r="108" spans="1:3" x14ac:dyDescent="0.2">
      <c r="A108" s="25" t="s">
        <v>88</v>
      </c>
      <c r="B108" s="25" t="s">
        <v>215</v>
      </c>
      <c r="C108" s="86" t="s">
        <v>139</v>
      </c>
    </row>
    <row r="109" spans="1:3" ht="30" x14ac:dyDescent="0.25">
      <c r="A109" s="88" t="s">
        <v>74</v>
      </c>
      <c r="B109" s="82">
        <v>95313</v>
      </c>
      <c r="C109" s="89" t="s">
        <v>140</v>
      </c>
    </row>
    <row r="110" spans="1:3" x14ac:dyDescent="0.2">
      <c r="A110" s="79" t="s">
        <v>424</v>
      </c>
      <c r="B110" s="79" t="s">
        <v>271</v>
      </c>
      <c r="C110" s="85" t="s">
        <v>434</v>
      </c>
    </row>
    <row r="111" spans="1:3" x14ac:dyDescent="0.2">
      <c r="A111" s="25" t="s">
        <v>75</v>
      </c>
      <c r="B111" s="25" t="s">
        <v>199</v>
      </c>
      <c r="C111" s="86" t="s">
        <v>141</v>
      </c>
    </row>
    <row r="112" spans="1:3" x14ac:dyDescent="0.2">
      <c r="A112" s="25"/>
      <c r="B112" s="25"/>
      <c r="C112" s="93"/>
    </row>
    <row r="113" spans="1:3" x14ac:dyDescent="0.2">
      <c r="A113" s="25" t="s">
        <v>77</v>
      </c>
      <c r="B113" s="25" t="s">
        <v>204</v>
      </c>
      <c r="C113" s="86" t="s">
        <v>143</v>
      </c>
    </row>
    <row r="114" spans="1:3" x14ac:dyDescent="0.2">
      <c r="A114" s="25" t="s">
        <v>78</v>
      </c>
      <c r="B114" s="25" t="s">
        <v>216</v>
      </c>
      <c r="C114" s="86" t="s">
        <v>144</v>
      </c>
    </row>
    <row r="115" spans="1:3" x14ac:dyDescent="0.2">
      <c r="A115" s="25"/>
      <c r="B115" s="25"/>
      <c r="C115" s="93"/>
    </row>
    <row r="116" spans="1:3" x14ac:dyDescent="0.2">
      <c r="A116" s="25"/>
      <c r="B116" s="25"/>
      <c r="C116" s="93"/>
    </row>
    <row r="117" spans="1:3" x14ac:dyDescent="0.2">
      <c r="A117" s="25"/>
      <c r="B117" s="25"/>
      <c r="C117" s="93"/>
    </row>
    <row r="118" spans="1:3" ht="30" x14ac:dyDescent="0.2">
      <c r="A118" s="82" t="s">
        <v>79</v>
      </c>
      <c r="B118" s="82">
        <v>95313</v>
      </c>
      <c r="C118" s="83" t="s">
        <v>145</v>
      </c>
    </row>
    <row r="119" spans="1:3" x14ac:dyDescent="0.2">
      <c r="A119" s="79" t="s">
        <v>424</v>
      </c>
      <c r="B119" s="79" t="s">
        <v>271</v>
      </c>
      <c r="C119" s="85" t="s">
        <v>434</v>
      </c>
    </row>
    <row r="120" spans="1:3" x14ac:dyDescent="0.2">
      <c r="A120" s="25" t="s">
        <v>80</v>
      </c>
      <c r="B120" s="25" t="s">
        <v>217</v>
      </c>
      <c r="C120" s="86" t="s">
        <v>146</v>
      </c>
    </row>
    <row r="121" spans="1:3" x14ac:dyDescent="0.2">
      <c r="A121" s="25" t="s">
        <v>81</v>
      </c>
      <c r="B121" s="25" t="s">
        <v>183</v>
      </c>
      <c r="C121" s="87" t="s">
        <v>126</v>
      </c>
    </row>
    <row r="122" spans="1:3" x14ac:dyDescent="0.2">
      <c r="A122" s="25" t="s">
        <v>82</v>
      </c>
      <c r="B122" s="25" t="s">
        <v>182</v>
      </c>
      <c r="C122" s="86" t="s">
        <v>125</v>
      </c>
    </row>
    <row r="123" spans="1:3" x14ac:dyDescent="0.2">
      <c r="A123" s="25" t="s">
        <v>83</v>
      </c>
      <c r="B123" s="25" t="s">
        <v>218</v>
      </c>
      <c r="C123" s="87" t="s">
        <v>147</v>
      </c>
    </row>
    <row r="124" spans="1:3" x14ac:dyDescent="0.2">
      <c r="A124" s="25" t="s">
        <v>84</v>
      </c>
      <c r="B124" s="25" t="s">
        <v>219</v>
      </c>
      <c r="C124" s="86" t="s">
        <v>148</v>
      </c>
    </row>
    <row r="125" spans="1:3" x14ac:dyDescent="0.2">
      <c r="A125" s="25"/>
      <c r="B125" s="25"/>
      <c r="C125" s="93"/>
    </row>
    <row r="126" spans="1:3" x14ac:dyDescent="0.2">
      <c r="A126" s="25"/>
      <c r="B126" s="25"/>
      <c r="C126" s="93"/>
    </row>
    <row r="127" spans="1:3" ht="15" x14ac:dyDescent="0.25">
      <c r="A127" s="88"/>
      <c r="B127" s="82"/>
      <c r="C127" s="89"/>
    </row>
    <row r="128" spans="1:3" x14ac:dyDescent="0.2">
      <c r="A128" s="79"/>
      <c r="B128" s="79"/>
      <c r="C128" s="85"/>
    </row>
    <row r="129" spans="1:3" x14ac:dyDescent="0.2">
      <c r="A129" s="25"/>
      <c r="B129" s="25"/>
      <c r="C129" s="93"/>
    </row>
    <row r="130" spans="1:3" x14ac:dyDescent="0.2">
      <c r="A130" s="25"/>
      <c r="B130" s="25"/>
      <c r="C130" s="93"/>
    </row>
    <row r="131" spans="1:3" x14ac:dyDescent="0.2">
      <c r="A131" s="25"/>
      <c r="B131" s="25"/>
      <c r="C131" s="93"/>
    </row>
    <row r="132" spans="1:3" x14ac:dyDescent="0.2">
      <c r="A132" s="25"/>
      <c r="B132" s="25"/>
      <c r="C132" s="93"/>
    </row>
    <row r="133" spans="1:3" x14ac:dyDescent="0.2">
      <c r="A133" s="25"/>
      <c r="B133" s="25"/>
      <c r="C133" s="93"/>
    </row>
    <row r="134" spans="1:3" x14ac:dyDescent="0.2">
      <c r="A134" s="25"/>
      <c r="B134" s="25"/>
      <c r="C134" s="93"/>
    </row>
    <row r="135" spans="1:3" x14ac:dyDescent="0.2">
      <c r="A135" s="25"/>
      <c r="B135" s="25"/>
      <c r="C135" s="93"/>
    </row>
    <row r="136" spans="1:3" ht="30" x14ac:dyDescent="0.2">
      <c r="A136" s="82" t="s">
        <v>62</v>
      </c>
      <c r="B136" s="82">
        <v>95321</v>
      </c>
      <c r="C136" s="83" t="s">
        <v>104</v>
      </c>
    </row>
    <row r="137" spans="1:3" x14ac:dyDescent="0.2">
      <c r="A137" s="79" t="s">
        <v>424</v>
      </c>
      <c r="B137" s="79" t="s">
        <v>271</v>
      </c>
      <c r="C137" s="85" t="s">
        <v>434</v>
      </c>
    </row>
    <row r="138" spans="1:3" x14ac:dyDescent="0.2">
      <c r="A138" s="25" t="s">
        <v>64</v>
      </c>
      <c r="B138" s="142" t="s">
        <v>150</v>
      </c>
      <c r="C138" s="86" t="s">
        <v>105</v>
      </c>
    </row>
    <row r="139" spans="1:3" x14ac:dyDescent="0.2">
      <c r="A139" s="25" t="s">
        <v>65</v>
      </c>
      <c r="B139" s="142" t="s">
        <v>151</v>
      </c>
      <c r="C139" s="87" t="s">
        <v>106</v>
      </c>
    </row>
    <row r="140" spans="1:3" x14ac:dyDescent="0.2">
      <c r="A140" s="25" t="s">
        <v>66</v>
      </c>
      <c r="B140" s="142" t="s">
        <v>152</v>
      </c>
      <c r="C140" s="86" t="s">
        <v>107</v>
      </c>
    </row>
    <row r="141" spans="1:3" x14ac:dyDescent="0.2">
      <c r="A141" s="25" t="s">
        <v>67</v>
      </c>
      <c r="B141" s="143" t="s">
        <v>483</v>
      </c>
      <c r="C141" s="86" t="s">
        <v>108</v>
      </c>
    </row>
    <row r="142" spans="1:3" x14ac:dyDescent="0.2">
      <c r="A142" s="25" t="s">
        <v>68</v>
      </c>
      <c r="B142" s="142" t="s">
        <v>153</v>
      </c>
      <c r="C142" s="90" t="s">
        <v>109</v>
      </c>
    </row>
    <row r="143" spans="1:3" x14ac:dyDescent="0.2">
      <c r="A143" s="25"/>
      <c r="B143" s="142"/>
      <c r="C143" s="93"/>
    </row>
    <row r="144" spans="1:3" x14ac:dyDescent="0.2">
      <c r="A144" s="25"/>
      <c r="B144" s="142"/>
      <c r="C144" s="93"/>
    </row>
    <row r="145" spans="1:3" ht="30" x14ac:dyDescent="0.25">
      <c r="A145" s="88" t="s">
        <v>69</v>
      </c>
      <c r="B145" s="82">
        <v>95321</v>
      </c>
      <c r="C145" s="91" t="s">
        <v>110</v>
      </c>
    </row>
    <row r="146" spans="1:3" x14ac:dyDescent="0.2">
      <c r="A146" s="79" t="s">
        <v>424</v>
      </c>
      <c r="B146" s="79" t="s">
        <v>271</v>
      </c>
      <c r="C146" s="85" t="s">
        <v>434</v>
      </c>
    </row>
    <row r="147" spans="1:3" x14ac:dyDescent="0.2">
      <c r="A147" s="25" t="s">
        <v>70</v>
      </c>
      <c r="B147" s="142" t="s">
        <v>154</v>
      </c>
      <c r="C147" s="86" t="s">
        <v>111</v>
      </c>
    </row>
    <row r="148" spans="1:3" x14ac:dyDescent="0.2">
      <c r="A148" s="25" t="s">
        <v>71</v>
      </c>
      <c r="B148" s="142" t="s">
        <v>155</v>
      </c>
      <c r="C148" s="86" t="s">
        <v>112</v>
      </c>
    </row>
    <row r="149" spans="1:3" x14ac:dyDescent="0.2">
      <c r="A149" s="25" t="s">
        <v>72</v>
      </c>
      <c r="B149" s="143" t="s">
        <v>484</v>
      </c>
      <c r="C149" s="86" t="s">
        <v>113</v>
      </c>
    </row>
    <row r="150" spans="1:3" x14ac:dyDescent="0.2">
      <c r="A150" s="25" t="s">
        <v>73</v>
      </c>
      <c r="B150" s="142" t="s">
        <v>156</v>
      </c>
      <c r="C150" s="86" t="s">
        <v>114</v>
      </c>
    </row>
    <row r="151" spans="1:3" x14ac:dyDescent="0.2">
      <c r="A151" s="25"/>
      <c r="B151" s="142"/>
      <c r="C151" s="93"/>
    </row>
    <row r="152" spans="1:3" x14ac:dyDescent="0.2">
      <c r="A152" s="25"/>
      <c r="B152" s="142"/>
      <c r="C152" s="93"/>
    </row>
    <row r="153" spans="1:3" x14ac:dyDescent="0.2">
      <c r="A153" s="25"/>
      <c r="B153" s="142"/>
      <c r="C153" s="93"/>
    </row>
    <row r="154" spans="1:3" ht="30" x14ac:dyDescent="0.25">
      <c r="A154" s="88" t="s">
        <v>74</v>
      </c>
      <c r="B154" s="82">
        <v>95321</v>
      </c>
      <c r="C154" s="89" t="s">
        <v>284</v>
      </c>
    </row>
    <row r="155" spans="1:3" x14ac:dyDescent="0.2">
      <c r="A155" s="79" t="s">
        <v>424</v>
      </c>
      <c r="B155" s="79" t="s">
        <v>271</v>
      </c>
      <c r="C155" s="85" t="s">
        <v>434</v>
      </c>
    </row>
    <row r="156" spans="1:3" x14ac:dyDescent="0.2">
      <c r="A156" s="25" t="s">
        <v>75</v>
      </c>
      <c r="B156" s="142" t="s">
        <v>157</v>
      </c>
      <c r="C156" s="86" t="s">
        <v>116</v>
      </c>
    </row>
    <row r="157" spans="1:3" x14ac:dyDescent="0.2">
      <c r="A157" s="25" t="s">
        <v>76</v>
      </c>
      <c r="B157" s="142" t="s">
        <v>158</v>
      </c>
      <c r="C157" s="86" t="s">
        <v>117</v>
      </c>
    </row>
    <row r="158" spans="1:3" x14ac:dyDescent="0.2">
      <c r="A158" s="25" t="s">
        <v>77</v>
      </c>
      <c r="B158" s="142" t="s">
        <v>159</v>
      </c>
      <c r="C158" s="86" t="s">
        <v>118</v>
      </c>
    </row>
    <row r="159" spans="1:3" x14ac:dyDescent="0.2">
      <c r="A159" s="25" t="s">
        <v>78</v>
      </c>
      <c r="B159" s="142" t="s">
        <v>160</v>
      </c>
      <c r="C159" s="86" t="s">
        <v>119</v>
      </c>
    </row>
    <row r="160" spans="1:3" x14ac:dyDescent="0.2">
      <c r="A160" s="25" t="s">
        <v>89</v>
      </c>
      <c r="B160" s="142" t="s">
        <v>161</v>
      </c>
      <c r="C160" s="86" t="s">
        <v>120</v>
      </c>
    </row>
    <row r="161" spans="1:3" x14ac:dyDescent="0.2">
      <c r="A161" s="25"/>
      <c r="B161" s="142"/>
      <c r="C161" s="93"/>
    </row>
    <row r="162" spans="1:3" x14ac:dyDescent="0.2">
      <c r="A162" s="25"/>
      <c r="B162" s="142"/>
      <c r="C162" s="93"/>
    </row>
    <row r="163" spans="1:3" ht="30" x14ac:dyDescent="0.25">
      <c r="A163" s="82" t="s">
        <v>79</v>
      </c>
      <c r="B163" s="82">
        <v>95321</v>
      </c>
      <c r="C163" s="89" t="s">
        <v>121</v>
      </c>
    </row>
    <row r="164" spans="1:3" x14ac:dyDescent="0.2">
      <c r="A164" s="79" t="s">
        <v>424</v>
      </c>
      <c r="B164" s="79" t="s">
        <v>271</v>
      </c>
      <c r="C164" s="85" t="s">
        <v>434</v>
      </c>
    </row>
    <row r="165" spans="1:3" x14ac:dyDescent="0.2">
      <c r="A165" s="25" t="s">
        <v>80</v>
      </c>
      <c r="B165" s="143" t="s">
        <v>172</v>
      </c>
      <c r="C165" s="86" t="s">
        <v>122</v>
      </c>
    </row>
    <row r="166" spans="1:3" x14ac:dyDescent="0.2">
      <c r="A166" s="25" t="s">
        <v>81</v>
      </c>
      <c r="B166" s="143" t="s">
        <v>173</v>
      </c>
      <c r="C166" s="86" t="s">
        <v>123</v>
      </c>
    </row>
    <row r="167" spans="1:3" x14ac:dyDescent="0.2">
      <c r="A167" s="25" t="s">
        <v>82</v>
      </c>
      <c r="B167" s="142" t="s">
        <v>162</v>
      </c>
      <c r="C167" s="86" t="s">
        <v>124</v>
      </c>
    </row>
    <row r="168" spans="1:3" x14ac:dyDescent="0.2">
      <c r="A168" s="25"/>
      <c r="B168" s="142"/>
      <c r="C168" s="93"/>
    </row>
    <row r="169" spans="1:3" x14ac:dyDescent="0.2">
      <c r="A169" s="25"/>
      <c r="B169" s="142"/>
      <c r="C169" s="93"/>
    </row>
    <row r="170" spans="1:3" x14ac:dyDescent="0.2">
      <c r="A170" s="25"/>
      <c r="B170" s="142"/>
      <c r="C170" s="93"/>
    </row>
    <row r="171" spans="1:3" x14ac:dyDescent="0.2">
      <c r="A171" s="25"/>
      <c r="B171" s="142"/>
      <c r="C171" s="93"/>
    </row>
    <row r="172" spans="1:3" ht="30" x14ac:dyDescent="0.25">
      <c r="A172" s="88" t="s">
        <v>275</v>
      </c>
      <c r="B172" s="82">
        <v>95321</v>
      </c>
      <c r="C172" s="89" t="s">
        <v>196</v>
      </c>
    </row>
    <row r="173" spans="1:3" x14ac:dyDescent="0.2">
      <c r="A173" s="79" t="s">
        <v>424</v>
      </c>
      <c r="B173" s="79" t="s">
        <v>271</v>
      </c>
      <c r="C173" s="85" t="s">
        <v>434</v>
      </c>
    </row>
    <row r="174" spans="1:3" x14ac:dyDescent="0.2">
      <c r="A174" s="25"/>
      <c r="B174" s="142"/>
      <c r="C174" s="93"/>
    </row>
    <row r="175" spans="1:3" x14ac:dyDescent="0.2">
      <c r="A175" s="25"/>
      <c r="B175" s="142"/>
      <c r="C175" s="93"/>
    </row>
    <row r="176" spans="1:3" x14ac:dyDescent="0.2">
      <c r="A176" s="25"/>
      <c r="B176" s="142"/>
      <c r="C176" s="93"/>
    </row>
    <row r="177" spans="1:3" x14ac:dyDescent="0.2">
      <c r="A177" s="25"/>
      <c r="B177" s="142"/>
      <c r="C177" s="93"/>
    </row>
    <row r="178" spans="1:3" x14ac:dyDescent="0.2">
      <c r="A178" s="25"/>
      <c r="B178" s="142"/>
      <c r="C178" s="93"/>
    </row>
    <row r="179" spans="1:3" x14ac:dyDescent="0.2">
      <c r="A179" s="25"/>
      <c r="B179" s="142"/>
      <c r="C179" s="93"/>
    </row>
    <row r="180" spans="1:3" x14ac:dyDescent="0.2">
      <c r="A180" s="25"/>
      <c r="B180" s="142"/>
      <c r="C180" s="93"/>
    </row>
    <row r="181" spans="1:3" ht="30" x14ac:dyDescent="0.2">
      <c r="A181" s="82" t="s">
        <v>62</v>
      </c>
      <c r="B181" s="82">
        <v>95322</v>
      </c>
      <c r="C181" s="83" t="s">
        <v>104</v>
      </c>
    </row>
    <row r="182" spans="1:3" x14ac:dyDescent="0.2">
      <c r="A182" s="79" t="s">
        <v>424</v>
      </c>
      <c r="B182" s="79" t="s">
        <v>271</v>
      </c>
      <c r="C182" s="85" t="s">
        <v>434</v>
      </c>
    </row>
    <row r="183" spans="1:3" x14ac:dyDescent="0.2">
      <c r="A183" s="25" t="s">
        <v>64</v>
      </c>
      <c r="B183" s="142" t="s">
        <v>174</v>
      </c>
      <c r="C183" s="86" t="s">
        <v>105</v>
      </c>
    </row>
    <row r="184" spans="1:3" x14ac:dyDescent="0.2">
      <c r="A184" s="25" t="s">
        <v>65</v>
      </c>
      <c r="B184" s="142" t="s">
        <v>175</v>
      </c>
      <c r="C184" s="87" t="s">
        <v>106</v>
      </c>
    </row>
    <row r="185" spans="1:3" x14ac:dyDescent="0.2">
      <c r="A185" s="25" t="s">
        <v>66</v>
      </c>
      <c r="B185" s="142" t="s">
        <v>176</v>
      </c>
      <c r="C185" s="86" t="s">
        <v>107</v>
      </c>
    </row>
    <row r="186" spans="1:3" x14ac:dyDescent="0.2">
      <c r="A186" s="25" t="s">
        <v>67</v>
      </c>
      <c r="B186" s="143" t="s">
        <v>198</v>
      </c>
      <c r="C186" s="86" t="s">
        <v>108</v>
      </c>
    </row>
    <row r="187" spans="1:3" x14ac:dyDescent="0.2">
      <c r="A187" s="25" t="s">
        <v>68</v>
      </c>
      <c r="B187" s="142" t="s">
        <v>177</v>
      </c>
      <c r="C187" s="90" t="s">
        <v>109</v>
      </c>
    </row>
    <row r="188" spans="1:3" x14ac:dyDescent="0.2">
      <c r="A188" s="25"/>
      <c r="B188" s="142"/>
      <c r="C188" s="93"/>
    </row>
    <row r="189" spans="1:3" x14ac:dyDescent="0.2">
      <c r="A189" s="25"/>
      <c r="B189" s="142"/>
      <c r="C189" s="93"/>
    </row>
    <row r="190" spans="1:3" ht="30" x14ac:dyDescent="0.25">
      <c r="A190" s="88" t="s">
        <v>69</v>
      </c>
      <c r="B190" s="82">
        <v>95322</v>
      </c>
      <c r="C190" s="91" t="s">
        <v>110</v>
      </c>
    </row>
    <row r="191" spans="1:3" x14ac:dyDescent="0.2">
      <c r="A191" s="79" t="s">
        <v>424</v>
      </c>
      <c r="B191" s="79" t="s">
        <v>271</v>
      </c>
      <c r="C191" s="85" t="s">
        <v>434</v>
      </c>
    </row>
    <row r="192" spans="1:3" x14ac:dyDescent="0.2">
      <c r="A192" s="25" t="s">
        <v>70</v>
      </c>
      <c r="B192" s="142" t="s">
        <v>178</v>
      </c>
      <c r="C192" s="86" t="s">
        <v>111</v>
      </c>
    </row>
    <row r="193" spans="1:3" x14ac:dyDescent="0.2">
      <c r="A193" s="25" t="s">
        <v>71</v>
      </c>
      <c r="B193" s="142" t="s">
        <v>179</v>
      </c>
      <c r="C193" s="86" t="s">
        <v>112</v>
      </c>
    </row>
    <row r="194" spans="1:3" x14ac:dyDescent="0.2">
      <c r="A194" s="25" t="s">
        <v>72</v>
      </c>
      <c r="B194" s="143" t="s">
        <v>168</v>
      </c>
      <c r="C194" s="86" t="s">
        <v>113</v>
      </c>
    </row>
    <row r="195" spans="1:3" x14ac:dyDescent="0.2">
      <c r="A195" s="25" t="s">
        <v>73</v>
      </c>
      <c r="B195" s="142" t="s">
        <v>180</v>
      </c>
      <c r="C195" s="86" t="s">
        <v>114</v>
      </c>
    </row>
    <row r="196" spans="1:3" x14ac:dyDescent="0.2">
      <c r="A196" s="25"/>
      <c r="B196" s="142"/>
      <c r="C196" s="93"/>
    </row>
    <row r="197" spans="1:3" x14ac:dyDescent="0.2">
      <c r="A197" s="25"/>
      <c r="B197" s="142"/>
      <c r="C197" s="93"/>
    </row>
    <row r="198" spans="1:3" x14ac:dyDescent="0.2">
      <c r="A198" s="25"/>
      <c r="B198" s="142"/>
      <c r="C198" s="93"/>
    </row>
    <row r="199" spans="1:3" ht="30" x14ac:dyDescent="0.25">
      <c r="A199" s="88" t="s">
        <v>74</v>
      </c>
      <c r="B199" s="82">
        <v>95322</v>
      </c>
      <c r="C199" s="89" t="s">
        <v>115</v>
      </c>
    </row>
    <row r="200" spans="1:3" x14ac:dyDescent="0.2">
      <c r="A200" s="79" t="s">
        <v>424</v>
      </c>
      <c r="B200" s="79" t="s">
        <v>271</v>
      </c>
      <c r="C200" s="85" t="s">
        <v>434</v>
      </c>
    </row>
    <row r="201" spans="1:3" x14ac:dyDescent="0.2">
      <c r="A201" s="25" t="s">
        <v>75</v>
      </c>
      <c r="B201" s="142" t="s">
        <v>181</v>
      </c>
      <c r="C201" s="86" t="s">
        <v>116</v>
      </c>
    </row>
    <row r="202" spans="1:3" x14ac:dyDescent="0.2">
      <c r="A202" s="25" t="s">
        <v>76</v>
      </c>
      <c r="B202" s="142" t="s">
        <v>170</v>
      </c>
      <c r="C202" s="86" t="s">
        <v>117</v>
      </c>
    </row>
    <row r="203" spans="1:3" x14ac:dyDescent="0.2">
      <c r="A203" s="25"/>
      <c r="B203" s="142"/>
      <c r="C203" s="93"/>
    </row>
    <row r="204" spans="1:3" x14ac:dyDescent="0.2">
      <c r="A204" s="25"/>
      <c r="B204" s="142"/>
      <c r="C204" s="93"/>
    </row>
    <row r="205" spans="1:3" x14ac:dyDescent="0.2">
      <c r="A205" s="25" t="s">
        <v>89</v>
      </c>
      <c r="B205" s="142" t="s">
        <v>161</v>
      </c>
      <c r="C205" s="86" t="s">
        <v>120</v>
      </c>
    </row>
    <row r="206" spans="1:3" x14ac:dyDescent="0.2">
      <c r="A206" s="25"/>
      <c r="B206" s="142"/>
      <c r="C206" s="93"/>
    </row>
    <row r="207" spans="1:3" x14ac:dyDescent="0.2">
      <c r="A207" s="25"/>
      <c r="B207" s="142"/>
      <c r="C207" s="93"/>
    </row>
    <row r="208" spans="1:3" ht="30" x14ac:dyDescent="0.25">
      <c r="A208" s="82" t="s">
        <v>79</v>
      </c>
      <c r="B208" s="82">
        <v>95322</v>
      </c>
      <c r="C208" s="89" t="s">
        <v>121</v>
      </c>
    </row>
    <row r="209" spans="1:3" x14ac:dyDescent="0.2">
      <c r="A209" s="79" t="s">
        <v>424</v>
      </c>
      <c r="B209" s="79" t="s">
        <v>271</v>
      </c>
      <c r="C209" s="85" t="s">
        <v>434</v>
      </c>
    </row>
    <row r="210" spans="1:3" x14ac:dyDescent="0.2">
      <c r="A210" s="25"/>
      <c r="B210" s="142"/>
      <c r="C210" s="93"/>
    </row>
    <row r="211" spans="1:3" x14ac:dyDescent="0.2">
      <c r="A211" s="25"/>
      <c r="B211" s="142"/>
      <c r="C211" s="93"/>
    </row>
    <row r="212" spans="1:3" x14ac:dyDescent="0.2">
      <c r="A212" s="25"/>
      <c r="B212" s="142"/>
      <c r="C212" s="93"/>
    </row>
    <row r="213" spans="1:3" x14ac:dyDescent="0.2">
      <c r="A213" s="25"/>
      <c r="B213" s="142"/>
      <c r="C213" s="93"/>
    </row>
    <row r="214" spans="1:3" x14ac:dyDescent="0.2">
      <c r="A214" s="25"/>
      <c r="B214" s="142"/>
      <c r="C214" s="93"/>
    </row>
    <row r="215" spans="1:3" x14ac:dyDescent="0.2">
      <c r="A215" s="25"/>
      <c r="B215" s="142"/>
      <c r="C215" s="93"/>
    </row>
    <row r="216" spans="1:3" x14ac:dyDescent="0.2">
      <c r="A216" s="25"/>
      <c r="B216" s="142"/>
      <c r="C216" s="93"/>
    </row>
    <row r="217" spans="1:3" ht="30" x14ac:dyDescent="0.25">
      <c r="A217" s="88" t="s">
        <v>275</v>
      </c>
      <c r="B217" s="82">
        <v>95322</v>
      </c>
      <c r="C217" s="89" t="s">
        <v>196</v>
      </c>
    </row>
    <row r="218" spans="1:3" x14ac:dyDescent="0.2">
      <c r="A218" s="79" t="s">
        <v>424</v>
      </c>
      <c r="B218" s="79" t="s">
        <v>271</v>
      </c>
      <c r="C218" s="85" t="s">
        <v>434</v>
      </c>
    </row>
    <row r="219" spans="1:3" x14ac:dyDescent="0.2">
      <c r="A219" s="25" t="s">
        <v>90</v>
      </c>
      <c r="B219" s="142" t="s">
        <v>182</v>
      </c>
      <c r="C219" s="86" t="s">
        <v>125</v>
      </c>
    </row>
    <row r="220" spans="1:3" x14ac:dyDescent="0.2">
      <c r="A220" s="25" t="s">
        <v>91</v>
      </c>
      <c r="B220" s="142" t="s">
        <v>183</v>
      </c>
      <c r="C220" s="86" t="s">
        <v>126</v>
      </c>
    </row>
    <row r="221" spans="1:3" x14ac:dyDescent="0.2">
      <c r="A221" s="25" t="s">
        <v>92</v>
      </c>
      <c r="B221" s="142" t="s">
        <v>184</v>
      </c>
      <c r="C221" s="86" t="s">
        <v>127</v>
      </c>
    </row>
    <row r="222" spans="1:3" x14ac:dyDescent="0.2">
      <c r="A222" s="25"/>
      <c r="B222" s="142"/>
      <c r="C222" s="93"/>
    </row>
    <row r="223" spans="1:3" x14ac:dyDescent="0.2">
      <c r="A223" s="25"/>
      <c r="B223" s="142"/>
      <c r="C223" s="93"/>
    </row>
    <row r="224" spans="1:3" x14ac:dyDescent="0.2">
      <c r="A224" s="25"/>
      <c r="B224" s="142"/>
      <c r="C224" s="93"/>
    </row>
    <row r="225" spans="1:3" x14ac:dyDescent="0.2">
      <c r="A225" s="25"/>
      <c r="B225" s="142"/>
      <c r="C225" s="93"/>
    </row>
    <row r="226" spans="1:3" ht="30" x14ac:dyDescent="0.2">
      <c r="A226" s="82" t="s">
        <v>62</v>
      </c>
      <c r="B226" s="82">
        <v>95323</v>
      </c>
      <c r="C226" s="83" t="s">
        <v>104</v>
      </c>
    </row>
    <row r="227" spans="1:3" x14ac:dyDescent="0.2">
      <c r="A227" s="79" t="s">
        <v>424</v>
      </c>
      <c r="B227" s="79" t="s">
        <v>271</v>
      </c>
      <c r="C227" s="85" t="s">
        <v>434</v>
      </c>
    </row>
    <row r="228" spans="1:3" x14ac:dyDescent="0.2">
      <c r="A228" s="25" t="s">
        <v>64</v>
      </c>
      <c r="B228" s="142" t="s">
        <v>163</v>
      </c>
      <c r="C228" s="86" t="s">
        <v>105</v>
      </c>
    </row>
    <row r="229" spans="1:3" x14ac:dyDescent="0.2">
      <c r="A229" s="25" t="s">
        <v>65</v>
      </c>
      <c r="B229" s="142" t="s">
        <v>164</v>
      </c>
      <c r="C229" s="87" t="s">
        <v>106</v>
      </c>
    </row>
    <row r="230" spans="1:3" x14ac:dyDescent="0.2">
      <c r="A230" s="25" t="s">
        <v>66</v>
      </c>
      <c r="B230" s="142" t="s">
        <v>152</v>
      </c>
      <c r="C230" s="86" t="s">
        <v>107</v>
      </c>
    </row>
    <row r="231" spans="1:3" x14ac:dyDescent="0.2">
      <c r="A231" s="25" t="s">
        <v>67</v>
      </c>
      <c r="B231" s="143" t="s">
        <v>483</v>
      </c>
      <c r="C231" s="86" t="s">
        <v>108</v>
      </c>
    </row>
    <row r="232" spans="1:3" x14ac:dyDescent="0.2">
      <c r="A232" s="25" t="s">
        <v>68</v>
      </c>
      <c r="B232" s="142" t="s">
        <v>165</v>
      </c>
      <c r="C232" s="90" t="s">
        <v>109</v>
      </c>
    </row>
    <row r="233" spans="1:3" x14ac:dyDescent="0.2">
      <c r="A233" s="25"/>
      <c r="B233" s="142"/>
      <c r="C233" s="93"/>
    </row>
    <row r="234" spans="1:3" x14ac:dyDescent="0.2">
      <c r="A234" s="25"/>
      <c r="B234" s="142"/>
      <c r="C234" s="93"/>
    </row>
    <row r="235" spans="1:3" ht="30" x14ac:dyDescent="0.25">
      <c r="A235" s="88" t="s">
        <v>69</v>
      </c>
      <c r="B235" s="82">
        <v>95323</v>
      </c>
      <c r="C235" s="91" t="s">
        <v>110</v>
      </c>
    </row>
    <row r="236" spans="1:3" x14ac:dyDescent="0.2">
      <c r="A236" s="79" t="s">
        <v>424</v>
      </c>
      <c r="B236" s="79" t="s">
        <v>271</v>
      </c>
      <c r="C236" s="85" t="s">
        <v>434</v>
      </c>
    </row>
    <row r="237" spans="1:3" x14ac:dyDescent="0.2">
      <c r="A237" s="25" t="s">
        <v>70</v>
      </c>
      <c r="B237" s="142" t="s">
        <v>166</v>
      </c>
      <c r="C237" s="86" t="s">
        <v>111</v>
      </c>
    </row>
    <row r="238" spans="1:3" x14ac:dyDescent="0.2">
      <c r="A238" s="25" t="s">
        <v>71</v>
      </c>
      <c r="B238" s="142" t="s">
        <v>167</v>
      </c>
      <c r="C238" s="86" t="s">
        <v>112</v>
      </c>
    </row>
    <row r="239" spans="1:3" x14ac:dyDescent="0.2">
      <c r="A239" s="25" t="s">
        <v>72</v>
      </c>
      <c r="B239" s="142" t="s">
        <v>168</v>
      </c>
      <c r="C239" s="86" t="s">
        <v>113</v>
      </c>
    </row>
    <row r="240" spans="1:3" x14ac:dyDescent="0.2">
      <c r="A240" s="25" t="s">
        <v>73</v>
      </c>
      <c r="B240" s="142" t="s">
        <v>156</v>
      </c>
      <c r="C240" s="86" t="s">
        <v>114</v>
      </c>
    </row>
    <row r="241" spans="1:3" x14ac:dyDescent="0.2">
      <c r="A241" s="25"/>
      <c r="B241" s="142"/>
      <c r="C241" s="93"/>
    </row>
    <row r="242" spans="1:3" x14ac:dyDescent="0.2">
      <c r="A242" s="25"/>
      <c r="B242" s="142"/>
      <c r="C242" s="93"/>
    </row>
    <row r="243" spans="1:3" x14ac:dyDescent="0.2">
      <c r="A243" s="25"/>
      <c r="B243" s="142"/>
      <c r="C243" s="93"/>
    </row>
    <row r="244" spans="1:3" ht="30" x14ac:dyDescent="0.25">
      <c r="A244" s="88" t="s">
        <v>74</v>
      </c>
      <c r="B244" s="82">
        <v>95323</v>
      </c>
      <c r="C244" s="89" t="s">
        <v>115</v>
      </c>
    </row>
    <row r="245" spans="1:3" x14ac:dyDescent="0.2">
      <c r="A245" s="79" t="s">
        <v>424</v>
      </c>
      <c r="B245" s="79" t="s">
        <v>271</v>
      </c>
      <c r="C245" s="85" t="s">
        <v>434</v>
      </c>
    </row>
    <row r="246" spans="1:3" x14ac:dyDescent="0.2">
      <c r="A246" s="25" t="s">
        <v>75</v>
      </c>
      <c r="B246" s="142" t="s">
        <v>169</v>
      </c>
      <c r="C246" s="86" t="s">
        <v>116</v>
      </c>
    </row>
    <row r="247" spans="1:3" x14ac:dyDescent="0.2">
      <c r="A247" s="25" t="s">
        <v>76</v>
      </c>
      <c r="B247" s="142" t="s">
        <v>170</v>
      </c>
      <c r="C247" s="86" t="s">
        <v>117</v>
      </c>
    </row>
    <row r="248" spans="1:3" x14ac:dyDescent="0.2">
      <c r="A248" s="25"/>
      <c r="B248" s="142"/>
      <c r="C248" s="93"/>
    </row>
    <row r="249" spans="1:3" x14ac:dyDescent="0.2">
      <c r="A249" s="25" t="s">
        <v>78</v>
      </c>
      <c r="B249" s="142" t="s">
        <v>171</v>
      </c>
      <c r="C249" s="86" t="s">
        <v>119</v>
      </c>
    </row>
    <row r="250" spans="1:3" x14ac:dyDescent="0.2">
      <c r="A250" s="25" t="s">
        <v>89</v>
      </c>
      <c r="B250" s="142" t="s">
        <v>161</v>
      </c>
      <c r="C250" s="86" t="s">
        <v>120</v>
      </c>
    </row>
    <row r="251" spans="1:3" x14ac:dyDescent="0.2">
      <c r="A251" s="25"/>
      <c r="B251" s="142"/>
      <c r="C251" s="93"/>
    </row>
    <row r="252" spans="1:3" x14ac:dyDescent="0.2">
      <c r="A252" s="25"/>
      <c r="B252" s="142"/>
      <c r="C252" s="93"/>
    </row>
    <row r="253" spans="1:3" ht="30" x14ac:dyDescent="0.25">
      <c r="A253" s="82" t="s">
        <v>79</v>
      </c>
      <c r="B253" s="82">
        <v>95323</v>
      </c>
      <c r="C253" s="89" t="s">
        <v>121</v>
      </c>
    </row>
    <row r="254" spans="1:3" x14ac:dyDescent="0.2">
      <c r="A254" s="79" t="s">
        <v>424</v>
      </c>
      <c r="B254" s="79" t="s">
        <v>271</v>
      </c>
      <c r="C254" s="85" t="s">
        <v>434</v>
      </c>
    </row>
    <row r="255" spans="1:3" x14ac:dyDescent="0.2">
      <c r="A255" s="25"/>
      <c r="B255" s="142"/>
      <c r="C255" s="86"/>
    </row>
    <row r="256" spans="1:3" x14ac:dyDescent="0.2">
      <c r="A256" s="25"/>
      <c r="B256" s="142"/>
      <c r="C256" s="86"/>
    </row>
    <row r="257" spans="1:3" x14ac:dyDescent="0.2">
      <c r="A257" s="25"/>
      <c r="B257" s="142"/>
      <c r="C257" s="86"/>
    </row>
    <row r="258" spans="1:3" x14ac:dyDescent="0.2">
      <c r="A258" s="25"/>
      <c r="B258" s="142"/>
      <c r="C258" s="93"/>
    </row>
    <row r="259" spans="1:3" x14ac:dyDescent="0.2">
      <c r="A259" s="25"/>
      <c r="B259" s="142"/>
      <c r="C259" s="93"/>
    </row>
    <row r="260" spans="1:3" x14ac:dyDescent="0.2">
      <c r="A260" s="25"/>
      <c r="B260" s="142"/>
      <c r="C260" s="93"/>
    </row>
    <row r="261" spans="1:3" x14ac:dyDescent="0.2">
      <c r="A261" s="25"/>
      <c r="B261" s="142"/>
      <c r="C261" s="93"/>
    </row>
    <row r="262" spans="1:3" ht="30" x14ac:dyDescent="0.25">
      <c r="A262" s="88" t="s">
        <v>275</v>
      </c>
      <c r="B262" s="82">
        <v>95323</v>
      </c>
      <c r="C262" s="89" t="s">
        <v>196</v>
      </c>
    </row>
    <row r="263" spans="1:3" x14ac:dyDescent="0.2">
      <c r="A263" s="79" t="s">
        <v>424</v>
      </c>
      <c r="B263" s="79" t="s">
        <v>271</v>
      </c>
      <c r="C263" s="85" t="s">
        <v>434</v>
      </c>
    </row>
    <row r="264" spans="1:3" x14ac:dyDescent="0.2">
      <c r="A264" s="25"/>
      <c r="B264" s="142"/>
      <c r="C264" s="93"/>
    </row>
    <row r="265" spans="1:3" x14ac:dyDescent="0.2">
      <c r="A265" s="25"/>
      <c r="B265" s="142"/>
      <c r="C265" s="93"/>
    </row>
    <row r="266" spans="1:3" x14ac:dyDescent="0.2">
      <c r="A266" s="25"/>
      <c r="B266" s="142"/>
      <c r="C266" s="93"/>
    </row>
    <row r="267" spans="1:3" x14ac:dyDescent="0.2">
      <c r="A267" s="25"/>
      <c r="B267" s="142"/>
      <c r="C267" s="93"/>
    </row>
    <row r="268" spans="1:3" x14ac:dyDescent="0.2">
      <c r="A268" s="25"/>
      <c r="B268" s="142"/>
      <c r="C268" s="93"/>
    </row>
    <row r="269" spans="1:3" x14ac:dyDescent="0.2">
      <c r="A269" s="25"/>
      <c r="B269" s="142"/>
      <c r="C269" s="93"/>
    </row>
    <row r="270" spans="1:3" x14ac:dyDescent="0.2">
      <c r="A270" s="25"/>
      <c r="B270" s="142"/>
      <c r="C270" s="93"/>
    </row>
  </sheetData>
  <sheetProtection password="CFEB" sheet="1" selectLockedCells="1" selectUnlockedCell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9">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t="s">
        <v>1147</v>
      </c>
      <c r="E2" s="193" t="s">
        <v>269</v>
      </c>
      <c r="F2" s="194"/>
      <c r="G2" s="194"/>
      <c r="H2" s="194"/>
      <c r="I2" s="194"/>
      <c r="J2" s="322" t="s">
        <v>971</v>
      </c>
      <c r="K2" s="323"/>
      <c r="M2" s="15"/>
    </row>
    <row r="3" spans="1:15" ht="12.75" customHeight="1" x14ac:dyDescent="0.2">
      <c r="A3" s="315"/>
      <c r="B3" s="316"/>
      <c r="C3" s="316"/>
      <c r="D3" s="320"/>
      <c r="E3" s="324" t="s">
        <v>1140</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45" t="str">
        <f>DAY('BPV-tijd'!I22)&amp;"-"&amp;MONTH('BPV-tijd'!I22)&amp;"-"&amp;YEAR('BPV-tijd'!I22)&amp;" t/m "&amp;DAY('BPV-tijd'!T27)&amp;"-"&amp;MONTH('BPV-tijd'!T27)&amp;"-"&amp;YEAR('BPV-tijd'!T27)</f>
        <v>2-10-2017 t/m 3-11-2017</v>
      </c>
      <c r="J6" s="346"/>
      <c r="K6" s="347"/>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1143</v>
      </c>
      <c r="D11" s="359"/>
      <c r="E11" s="359"/>
      <c r="F11" s="359"/>
      <c r="G11" s="359"/>
      <c r="H11" s="359"/>
      <c r="I11" s="359"/>
      <c r="J11" s="359"/>
      <c r="K11" s="360"/>
    </row>
    <row r="12" spans="1:15" ht="60.75" customHeight="1" x14ac:dyDescent="0.2">
      <c r="A12" s="357" t="s">
        <v>264</v>
      </c>
      <c r="B12" s="357"/>
      <c r="C12" s="358" t="s">
        <v>1132</v>
      </c>
      <c r="D12" s="359"/>
      <c r="E12" s="359"/>
      <c r="F12" s="359"/>
      <c r="G12" s="359"/>
      <c r="H12" s="359"/>
      <c r="I12" s="359"/>
      <c r="J12" s="359"/>
      <c r="K12" s="360"/>
    </row>
    <row r="13" spans="1:15" ht="61.5" customHeight="1" x14ac:dyDescent="0.2">
      <c r="A13" s="357" t="s">
        <v>265</v>
      </c>
      <c r="B13" s="357"/>
      <c r="C13" s="358" t="s">
        <v>1131</v>
      </c>
      <c r="D13" s="359"/>
      <c r="E13" s="359"/>
      <c r="F13" s="359"/>
      <c r="G13" s="359"/>
      <c r="H13" s="359"/>
      <c r="I13" s="359"/>
      <c r="J13" s="359"/>
      <c r="K13" s="360"/>
    </row>
    <row r="14" spans="1:15" ht="62.25" customHeight="1" x14ac:dyDescent="0.2">
      <c r="A14" s="357" t="s">
        <v>266</v>
      </c>
      <c r="B14" s="357"/>
      <c r="C14" s="358" t="s">
        <v>1133</v>
      </c>
      <c r="D14" s="359"/>
      <c r="E14" s="359"/>
      <c r="F14" s="359"/>
      <c r="G14" s="359"/>
      <c r="H14" s="359"/>
      <c r="I14" s="359"/>
      <c r="J14" s="359"/>
      <c r="K14" s="360"/>
    </row>
    <row r="15" spans="1:15" ht="61.5" customHeight="1" x14ac:dyDescent="0.2">
      <c r="A15" s="357" t="s">
        <v>267</v>
      </c>
      <c r="B15" s="357"/>
      <c r="C15" s="358" t="s">
        <v>1134</v>
      </c>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355</v>
      </c>
      <c r="B18" s="368"/>
      <c r="C18" s="368"/>
      <c r="D18" s="368"/>
      <c r="E18" s="368"/>
      <c r="F18" s="369"/>
      <c r="G18" s="367" t="s">
        <v>440</v>
      </c>
      <c r="H18" s="368"/>
      <c r="I18" s="369"/>
      <c r="J18" s="205" t="s">
        <v>281</v>
      </c>
      <c r="K18" s="211" t="s">
        <v>1126</v>
      </c>
      <c r="Z18" s="233" t="str">
        <f t="shared" ref="Z18:Z27" si="0">OplAfk&amp;"_"&amp;LEFT($A18,1)&amp;MID($A18,3,1)</f>
        <v>AO_45</v>
      </c>
      <c r="AA18" s="233" t="str">
        <f t="shared" ref="AA18:AA27" si="1">OplAfk&amp;"_"&amp;LEFT($A18,1)&amp;MID($A18,3,1)&amp;LEFT($G18,1)</f>
        <v>AO_45E</v>
      </c>
    </row>
    <row r="19" spans="1:27" ht="12.75" customHeight="1" x14ac:dyDescent="0.2">
      <c r="A19" s="367" t="s">
        <v>355</v>
      </c>
      <c r="B19" s="368"/>
      <c r="C19" s="368"/>
      <c r="D19" s="368"/>
      <c r="E19" s="368"/>
      <c r="F19" s="369"/>
      <c r="G19" s="367" t="s">
        <v>445</v>
      </c>
      <c r="H19" s="368"/>
      <c r="I19" s="369"/>
      <c r="J19" s="205" t="s">
        <v>281</v>
      </c>
      <c r="K19" s="211" t="s">
        <v>1124</v>
      </c>
      <c r="Z19" s="233" t="str">
        <f t="shared" si="0"/>
        <v>AO_45</v>
      </c>
      <c r="AA19" s="233" t="str">
        <f t="shared" si="1"/>
        <v>AO_45J</v>
      </c>
    </row>
    <row r="20" spans="1:27" ht="12.75" customHeight="1" x14ac:dyDescent="0.2">
      <c r="A20" s="367" t="s">
        <v>355</v>
      </c>
      <c r="B20" s="368"/>
      <c r="C20" s="368"/>
      <c r="D20" s="368"/>
      <c r="E20" s="368"/>
      <c r="F20" s="369"/>
      <c r="G20" s="367" t="s">
        <v>447</v>
      </c>
      <c r="H20" s="368"/>
      <c r="I20" s="369"/>
      <c r="J20" s="205" t="s">
        <v>281</v>
      </c>
      <c r="K20" s="211" t="s">
        <v>1124</v>
      </c>
      <c r="Z20" s="233" t="str">
        <f t="shared" si="0"/>
        <v>AO_45</v>
      </c>
      <c r="AA20" s="233" t="str">
        <f t="shared" si="1"/>
        <v>AO_45L</v>
      </c>
    </row>
    <row r="21" spans="1:27" ht="12.75" customHeight="1" x14ac:dyDescent="0.2">
      <c r="A21" s="367" t="s">
        <v>355</v>
      </c>
      <c r="B21" s="368"/>
      <c r="C21" s="368"/>
      <c r="D21" s="368"/>
      <c r="E21" s="368"/>
      <c r="F21" s="369"/>
      <c r="G21" s="367" t="s">
        <v>448</v>
      </c>
      <c r="H21" s="368"/>
      <c r="I21" s="369"/>
      <c r="J21" s="205" t="s">
        <v>281</v>
      </c>
      <c r="K21" s="211" t="s">
        <v>1125</v>
      </c>
      <c r="Z21" s="233" t="str">
        <f t="shared" si="0"/>
        <v>AO_45</v>
      </c>
      <c r="AA21" s="233" t="str">
        <f t="shared" si="1"/>
        <v>AO_45M</v>
      </c>
    </row>
    <row r="22" spans="1:27" ht="12.75" customHeight="1" x14ac:dyDescent="0.2">
      <c r="A22" s="367" t="s">
        <v>355</v>
      </c>
      <c r="B22" s="368"/>
      <c r="C22" s="368"/>
      <c r="D22" s="368"/>
      <c r="E22" s="368"/>
      <c r="F22" s="369"/>
      <c r="G22" s="367" t="s">
        <v>454</v>
      </c>
      <c r="H22" s="368"/>
      <c r="I22" s="369"/>
      <c r="J22" s="205" t="s">
        <v>281</v>
      </c>
      <c r="K22" s="211" t="s">
        <v>1125</v>
      </c>
      <c r="Z22" s="233" t="str">
        <f t="shared" si="0"/>
        <v>AO_45</v>
      </c>
      <c r="AA22" s="233" t="str">
        <f t="shared" si="1"/>
        <v>AO_45S</v>
      </c>
    </row>
    <row r="23" spans="1:27" ht="12.75" customHeight="1" x14ac:dyDescent="0.2">
      <c r="A23" s="367" t="s">
        <v>355</v>
      </c>
      <c r="B23" s="368"/>
      <c r="C23" s="368"/>
      <c r="D23" s="368"/>
      <c r="E23" s="368"/>
      <c r="F23" s="369"/>
      <c r="G23" s="367" t="s">
        <v>455</v>
      </c>
      <c r="H23" s="368"/>
      <c r="I23" s="369"/>
      <c r="J23" s="205" t="s">
        <v>281</v>
      </c>
      <c r="K23" s="211" t="s">
        <v>1126</v>
      </c>
      <c r="Z23" s="233" t="str">
        <f t="shared" si="0"/>
        <v>AO_45</v>
      </c>
      <c r="AA23" s="233" t="str">
        <f t="shared" si="1"/>
        <v>AO_45T</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1">
    <pageSetUpPr fitToPage="1"/>
  </sheetPr>
  <dimension ref="A1:O49"/>
  <sheetViews>
    <sheetView topLeftCell="A7" zoomScale="90" zoomScaleNormal="90" workbookViewId="0">
      <selection activeCell="C10" sqref="C10:I10"/>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45</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'BPV-tijd'!B32</f>
        <v>43045</v>
      </c>
      <c r="B9" s="101">
        <v>1</v>
      </c>
      <c r="C9" s="280" t="s">
        <v>1088</v>
      </c>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'BPV-tijd'!C32</f>
        <v>43046</v>
      </c>
      <c r="B17" s="101">
        <v>1</v>
      </c>
      <c r="C17" s="280" t="s">
        <v>1088</v>
      </c>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'BPV-tijd'!D32</f>
        <v>43047</v>
      </c>
      <c r="B25" s="101">
        <v>1</v>
      </c>
      <c r="C25" s="280" t="s">
        <v>1088</v>
      </c>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'BPV-tijd'!E32</f>
        <v>43048</v>
      </c>
      <c r="B33" s="101">
        <v>1</v>
      </c>
      <c r="C33" s="280" t="s">
        <v>1088</v>
      </c>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'BPV-tijd'!F32</f>
        <v>43049</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4">
    <pageSetUpPr fitToPage="1"/>
  </sheetPr>
  <dimension ref="A1:O49"/>
  <sheetViews>
    <sheetView zoomScale="90" zoomScaleNormal="90" workbookViewId="0">
      <selection activeCell="N38" sqref="N38"/>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46</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'BPV-tijd'!I32</f>
        <v>43052</v>
      </c>
      <c r="B9" s="101">
        <v>1</v>
      </c>
      <c r="C9" s="280" t="s">
        <v>1077</v>
      </c>
      <c r="D9" s="281"/>
      <c r="E9" s="281"/>
      <c r="F9" s="281"/>
      <c r="G9" s="281"/>
      <c r="H9" s="281"/>
      <c r="I9" s="282"/>
      <c r="J9" s="163">
        <v>8</v>
      </c>
      <c r="K9" s="168" t="str">
        <f>LEFT(N9,3)</f>
        <v>2-2</v>
      </c>
      <c r="L9" s="98"/>
      <c r="M9" s="98"/>
      <c r="N9" s="170" t="s">
        <v>323</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'BPV-tijd'!J32</f>
        <v>43053</v>
      </c>
      <c r="B17" s="101">
        <v>1</v>
      </c>
      <c r="C17" s="280" t="s">
        <v>1077</v>
      </c>
      <c r="D17" s="281"/>
      <c r="E17" s="281"/>
      <c r="F17" s="281"/>
      <c r="G17" s="281"/>
      <c r="H17" s="281"/>
      <c r="I17" s="282"/>
      <c r="J17" s="163">
        <v>8</v>
      </c>
      <c r="K17" s="168" t="str">
        <f t="shared" si="0"/>
        <v>2-2</v>
      </c>
      <c r="L17" s="98"/>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'BPV-tijd'!K32</f>
        <v>43054</v>
      </c>
      <c r="B25" s="101">
        <v>1</v>
      </c>
      <c r="C25" s="280" t="s">
        <v>1077</v>
      </c>
      <c r="D25" s="281"/>
      <c r="E25" s="281"/>
      <c r="F25" s="281"/>
      <c r="G25" s="281"/>
      <c r="H25" s="281"/>
      <c r="I25" s="282"/>
      <c r="J25" s="163">
        <v>8</v>
      </c>
      <c r="K25" s="168" t="str">
        <f t="shared" si="0"/>
        <v>2-2</v>
      </c>
      <c r="L25" s="98"/>
      <c r="M25" s="98"/>
      <c r="N25" s="170" t="s">
        <v>323</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'BPV-tijd'!L32</f>
        <v>43055</v>
      </c>
      <c r="B33" s="101">
        <v>1</v>
      </c>
      <c r="C33" s="280" t="s">
        <v>1089</v>
      </c>
      <c r="D33" s="281"/>
      <c r="E33" s="281"/>
      <c r="F33" s="281"/>
      <c r="G33" s="281"/>
      <c r="H33" s="281"/>
      <c r="I33" s="282"/>
      <c r="J33" s="163">
        <v>0.5</v>
      </c>
      <c r="K33" s="168" t="str">
        <f t="shared" si="0"/>
        <v>4-1</v>
      </c>
      <c r="L33" s="98" t="s">
        <v>1095</v>
      </c>
      <c r="M33" s="98"/>
      <c r="N33" s="170" t="s">
        <v>350</v>
      </c>
    </row>
    <row r="34" spans="1:14" x14ac:dyDescent="0.2">
      <c r="A34" s="100"/>
      <c r="B34" s="101">
        <v>2</v>
      </c>
      <c r="C34" s="280" t="s">
        <v>1091</v>
      </c>
      <c r="D34" s="281"/>
      <c r="E34" s="281"/>
      <c r="F34" s="281"/>
      <c r="G34" s="281"/>
      <c r="H34" s="281"/>
      <c r="I34" s="282"/>
      <c r="J34" s="163">
        <v>0.5</v>
      </c>
      <c r="K34" s="168" t="str">
        <f t="shared" si="0"/>
        <v>4-1</v>
      </c>
      <c r="L34" s="98" t="s">
        <v>1095</v>
      </c>
      <c r="M34" s="98"/>
      <c r="N34" s="170" t="s">
        <v>350</v>
      </c>
    </row>
    <row r="35" spans="1:14" x14ac:dyDescent="0.2">
      <c r="A35" s="100"/>
      <c r="B35" s="101">
        <v>3</v>
      </c>
      <c r="C35" s="280" t="s">
        <v>1090</v>
      </c>
      <c r="D35" s="281"/>
      <c r="E35" s="281"/>
      <c r="F35" s="281"/>
      <c r="G35" s="281"/>
      <c r="H35" s="281"/>
      <c r="I35" s="282"/>
      <c r="J35" s="163">
        <v>0.5</v>
      </c>
      <c r="K35" s="168" t="str">
        <f t="shared" si="0"/>
        <v>4-1</v>
      </c>
      <c r="L35" s="98" t="s">
        <v>1096</v>
      </c>
      <c r="M35" s="98"/>
      <c r="N35" s="170" t="s">
        <v>350</v>
      </c>
    </row>
    <row r="36" spans="1:14" x14ac:dyDescent="0.2">
      <c r="A36" s="100"/>
      <c r="B36" s="101">
        <v>4</v>
      </c>
      <c r="C36" s="280" t="s">
        <v>1092</v>
      </c>
      <c r="D36" s="281"/>
      <c r="E36" s="281"/>
      <c r="F36" s="281"/>
      <c r="G36" s="281"/>
      <c r="H36" s="281"/>
      <c r="I36" s="282"/>
      <c r="J36" s="163">
        <v>1</v>
      </c>
      <c r="K36" s="168" t="str">
        <f t="shared" si="0"/>
        <v>4-1</v>
      </c>
      <c r="L36" s="98" t="s">
        <v>1096</v>
      </c>
      <c r="M36" s="98"/>
      <c r="N36" s="170" t="s">
        <v>350</v>
      </c>
    </row>
    <row r="37" spans="1:14" x14ac:dyDescent="0.2">
      <c r="A37" s="100"/>
      <c r="B37" s="101">
        <v>5</v>
      </c>
      <c r="C37" s="280" t="s">
        <v>1093</v>
      </c>
      <c r="D37" s="281"/>
      <c r="E37" s="281"/>
      <c r="F37" s="281"/>
      <c r="G37" s="281"/>
      <c r="H37" s="281"/>
      <c r="I37" s="282"/>
      <c r="J37" s="163">
        <v>0.5</v>
      </c>
      <c r="K37" s="168" t="str">
        <f t="shared" si="0"/>
        <v>4-1</v>
      </c>
      <c r="L37" s="98" t="s">
        <v>1096</v>
      </c>
      <c r="M37" s="98"/>
      <c r="N37" s="170" t="s">
        <v>350</v>
      </c>
    </row>
    <row r="38" spans="1:14" x14ac:dyDescent="0.2">
      <c r="A38" s="100"/>
      <c r="B38" s="101">
        <v>6</v>
      </c>
      <c r="C38" s="280" t="s">
        <v>1094</v>
      </c>
      <c r="D38" s="281"/>
      <c r="E38" s="281"/>
      <c r="F38" s="281"/>
      <c r="G38" s="281"/>
      <c r="H38" s="281"/>
      <c r="I38" s="282"/>
      <c r="J38" s="163">
        <v>5</v>
      </c>
      <c r="K38" s="168" t="str">
        <f t="shared" si="0"/>
        <v>4-1</v>
      </c>
      <c r="L38" s="98" t="s">
        <v>1097</v>
      </c>
      <c r="M38" s="98"/>
      <c r="N38" s="170" t="s">
        <v>350</v>
      </c>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'BPV-tijd'!M32</f>
        <v>43056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5">
    <pageSetUpPr fitToPage="1"/>
  </sheetPr>
  <dimension ref="A1:O49"/>
  <sheetViews>
    <sheetView topLeftCell="C1" zoomScale="90" zoomScaleNormal="90" workbookViewId="0">
      <selection activeCell="C18" sqref="C18:I18"/>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47</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'BPV-tijd'!P32</f>
        <v>43059</v>
      </c>
      <c r="B9" s="101">
        <v>1</v>
      </c>
      <c r="C9" s="280" t="s">
        <v>1094</v>
      </c>
      <c r="D9" s="281"/>
      <c r="E9" s="281"/>
      <c r="F9" s="281"/>
      <c r="G9" s="281"/>
      <c r="H9" s="281"/>
      <c r="I9" s="282"/>
      <c r="J9" s="163">
        <v>8</v>
      </c>
      <c r="K9" s="168" t="str">
        <f>LEFT(N9,3)</f>
        <v>4-1</v>
      </c>
      <c r="L9" s="98" t="s">
        <v>1097</v>
      </c>
      <c r="M9" s="98"/>
      <c r="N9" s="170" t="s">
        <v>350</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'BPV-tijd'!Q32</f>
        <v>43060</v>
      </c>
      <c r="B17" s="101">
        <v>1</v>
      </c>
      <c r="C17" s="280" t="s">
        <v>1101</v>
      </c>
      <c r="D17" s="281"/>
      <c r="E17" s="281"/>
      <c r="F17" s="281"/>
      <c r="G17" s="281"/>
      <c r="H17" s="281"/>
      <c r="I17" s="282"/>
      <c r="J17" s="163">
        <v>8</v>
      </c>
      <c r="K17" s="168" t="str">
        <f t="shared" si="0"/>
        <v>3-3</v>
      </c>
      <c r="L17" s="98"/>
      <c r="M17" s="98"/>
      <c r="N17" s="170" t="s">
        <v>341</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'BPV-tijd'!R32</f>
        <v>43061</v>
      </c>
      <c r="B25" s="101">
        <v>1</v>
      </c>
      <c r="C25" s="280" t="s">
        <v>1101</v>
      </c>
      <c r="D25" s="281"/>
      <c r="E25" s="281"/>
      <c r="F25" s="281"/>
      <c r="G25" s="281"/>
      <c r="H25" s="281"/>
      <c r="I25" s="282"/>
      <c r="J25" s="163">
        <v>6</v>
      </c>
      <c r="K25" s="168" t="str">
        <f t="shared" si="0"/>
        <v>3-3</v>
      </c>
      <c r="L25" s="98"/>
      <c r="M25" s="98"/>
      <c r="N25" s="170" t="s">
        <v>341</v>
      </c>
    </row>
    <row r="26" spans="1:14" x14ac:dyDescent="0.2">
      <c r="A26" s="100"/>
      <c r="B26" s="101">
        <v>2</v>
      </c>
      <c r="C26" s="280" t="s">
        <v>1099</v>
      </c>
      <c r="D26" s="281"/>
      <c r="E26" s="281"/>
      <c r="F26" s="281"/>
      <c r="G26" s="281"/>
      <c r="H26" s="281"/>
      <c r="I26" s="282"/>
      <c r="J26" s="163">
        <v>0.5</v>
      </c>
      <c r="K26" s="168" t="str">
        <f t="shared" si="0"/>
        <v>1-1</v>
      </c>
      <c r="L26" s="98"/>
      <c r="M26" s="98"/>
      <c r="N26" s="170" t="s">
        <v>291</v>
      </c>
    </row>
    <row r="27" spans="1:14" x14ac:dyDescent="0.2">
      <c r="A27" s="100"/>
      <c r="B27" s="101">
        <v>3</v>
      </c>
      <c r="C27" s="280" t="s">
        <v>1100</v>
      </c>
      <c r="D27" s="281"/>
      <c r="E27" s="281"/>
      <c r="F27" s="281"/>
      <c r="G27" s="281"/>
      <c r="H27" s="281"/>
      <c r="I27" s="282"/>
      <c r="J27" s="163">
        <v>1.5</v>
      </c>
      <c r="K27" s="168" t="str">
        <f t="shared" si="0"/>
        <v>3-1</v>
      </c>
      <c r="L27" s="98"/>
      <c r="M27" s="98"/>
      <c r="N27" s="170" t="s">
        <v>332</v>
      </c>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'BPV-tijd'!S32</f>
        <v>43062</v>
      </c>
      <c r="B33" s="101">
        <v>1</v>
      </c>
      <c r="C33" s="280" t="s">
        <v>1101</v>
      </c>
      <c r="D33" s="281"/>
      <c r="E33" s="281"/>
      <c r="F33" s="281"/>
      <c r="G33" s="281"/>
      <c r="H33" s="281"/>
      <c r="I33" s="282"/>
      <c r="J33" s="163">
        <v>8</v>
      </c>
      <c r="K33" s="168" t="str">
        <f t="shared" si="0"/>
        <v>3-3</v>
      </c>
      <c r="L33" s="98"/>
      <c r="M33" s="98"/>
      <c r="N33" s="170" t="s">
        <v>341</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'BPV-tijd'!T32</f>
        <v>43063</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6">
    <pageSetUpPr fitToPage="1"/>
  </sheetPr>
  <dimension ref="A1:O49"/>
  <sheetViews>
    <sheetView zoomScale="90" zoomScaleNormal="90" workbookViewId="0">
      <selection activeCell="C19" sqref="C19:I1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48</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'BPV-tijd'!B37</f>
        <v>43066</v>
      </c>
      <c r="B9" s="101">
        <v>1</v>
      </c>
      <c r="C9" s="280" t="s">
        <v>1094</v>
      </c>
      <c r="D9" s="281"/>
      <c r="E9" s="281"/>
      <c r="F9" s="281"/>
      <c r="G9" s="281"/>
      <c r="H9" s="281"/>
      <c r="I9" s="282"/>
      <c r="J9" s="163">
        <v>8</v>
      </c>
      <c r="K9" s="168" t="str">
        <f>LEFT(N9,3)</f>
        <v>4-1</v>
      </c>
      <c r="L9" s="98" t="s">
        <v>1097</v>
      </c>
      <c r="M9" s="98"/>
      <c r="N9" s="170" t="s">
        <v>350</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'BPV-tijd'!C37</f>
        <v>43067</v>
      </c>
      <c r="B17" s="101">
        <v>1</v>
      </c>
      <c r="C17" s="280" t="s">
        <v>1101</v>
      </c>
      <c r="D17" s="281"/>
      <c r="E17" s="281"/>
      <c r="F17" s="281"/>
      <c r="G17" s="281"/>
      <c r="H17" s="281"/>
      <c r="I17" s="282"/>
      <c r="J17" s="163">
        <v>8</v>
      </c>
      <c r="K17" s="168" t="str">
        <f t="shared" si="0"/>
        <v>3-3</v>
      </c>
      <c r="L17" s="98"/>
      <c r="M17" s="98"/>
      <c r="N17" s="170" t="s">
        <v>341</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'BPV-tijd'!D37</f>
        <v>43068</v>
      </c>
      <c r="B25" s="101">
        <v>1</v>
      </c>
      <c r="C25" s="280" t="s">
        <v>1101</v>
      </c>
      <c r="D25" s="281"/>
      <c r="E25" s="281"/>
      <c r="F25" s="281"/>
      <c r="G25" s="281"/>
      <c r="H25" s="281"/>
      <c r="I25" s="282"/>
      <c r="J25" s="163">
        <v>8</v>
      </c>
      <c r="K25" s="168" t="str">
        <f t="shared" si="0"/>
        <v>3-3</v>
      </c>
      <c r="L25" s="98"/>
      <c r="M25" s="98"/>
      <c r="N25" s="170" t="s">
        <v>341</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'BPV-tijd'!E37</f>
        <v>43069</v>
      </c>
      <c r="B33" s="101">
        <v>1</v>
      </c>
      <c r="C33" s="280" t="s">
        <v>1101</v>
      </c>
      <c r="D33" s="281"/>
      <c r="E33" s="281"/>
      <c r="F33" s="281"/>
      <c r="G33" s="281"/>
      <c r="H33" s="281"/>
      <c r="I33" s="282"/>
      <c r="J33" s="163">
        <v>8</v>
      </c>
      <c r="K33" s="168" t="str">
        <f t="shared" si="0"/>
        <v>3-3</v>
      </c>
      <c r="L33" s="98"/>
      <c r="M33" s="98"/>
      <c r="N33" s="170" t="s">
        <v>341</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'BPV-tijd'!F37</f>
        <v>43070</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7">
    <pageSetUpPr fitToPage="1"/>
  </sheetPr>
  <dimension ref="A1:O49"/>
  <sheetViews>
    <sheetView zoomScale="90" zoomScaleNormal="90" workbookViewId="0">
      <selection activeCell="C9" sqref="C9:I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49</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'BPV-tijd'!I37</f>
        <v>43073</v>
      </c>
      <c r="B9" s="101">
        <v>1</v>
      </c>
      <c r="C9" s="280" t="s">
        <v>1104</v>
      </c>
      <c r="D9" s="281"/>
      <c r="E9" s="281"/>
      <c r="F9" s="281"/>
      <c r="G9" s="281"/>
      <c r="H9" s="281"/>
      <c r="I9" s="282"/>
      <c r="J9" s="163">
        <v>1</v>
      </c>
      <c r="K9" s="168" t="str">
        <f>LEFT(N9,3)</f>
        <v>4-6</v>
      </c>
      <c r="L9" s="98"/>
      <c r="M9" s="98"/>
      <c r="N9" s="170" t="s">
        <v>360</v>
      </c>
    </row>
    <row r="10" spans="1:15" x14ac:dyDescent="0.2">
      <c r="A10" s="100"/>
      <c r="B10" s="101">
        <v>2</v>
      </c>
      <c r="C10" s="280" t="s">
        <v>1102</v>
      </c>
      <c r="D10" s="281"/>
      <c r="E10" s="281"/>
      <c r="F10" s="281"/>
      <c r="G10" s="281"/>
      <c r="H10" s="281"/>
      <c r="I10" s="282"/>
      <c r="J10" s="163">
        <v>7</v>
      </c>
      <c r="K10" s="168" t="str">
        <f t="shared" ref="K10:K48" si="0">LEFT(N10,3)</f>
        <v>4-1</v>
      </c>
      <c r="L10" s="98" t="s">
        <v>1103</v>
      </c>
      <c r="M10" s="98"/>
      <c r="N10" s="170" t="s">
        <v>350</v>
      </c>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'BPV-tijd'!J37</f>
        <v>43074</v>
      </c>
      <c r="B17" s="101">
        <v>1</v>
      </c>
      <c r="C17" s="280" t="s">
        <v>1101</v>
      </c>
      <c r="D17" s="281"/>
      <c r="E17" s="281"/>
      <c r="F17" s="281"/>
      <c r="G17" s="281"/>
      <c r="H17" s="281"/>
      <c r="I17" s="282"/>
      <c r="J17" s="163">
        <v>8</v>
      </c>
      <c r="K17" s="168" t="str">
        <f t="shared" si="0"/>
        <v>3-3</v>
      </c>
      <c r="L17" s="98"/>
      <c r="M17" s="98"/>
      <c r="N17" s="170" t="s">
        <v>341</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'BPV-tijd'!K37</f>
        <v>43075</v>
      </c>
      <c r="B25" s="101">
        <v>1</v>
      </c>
      <c r="C25" s="280" t="s">
        <v>1101</v>
      </c>
      <c r="D25" s="281"/>
      <c r="E25" s="281"/>
      <c r="F25" s="281"/>
      <c r="G25" s="281"/>
      <c r="H25" s="281"/>
      <c r="I25" s="282"/>
      <c r="J25" s="163">
        <v>8</v>
      </c>
      <c r="K25" s="168" t="str">
        <f t="shared" si="0"/>
        <v>3-3</v>
      </c>
      <c r="L25" s="98"/>
      <c r="M25" s="98"/>
      <c r="N25" s="170" t="s">
        <v>341</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'BPV-tijd'!L37</f>
        <v>43076</v>
      </c>
      <c r="B33" s="101">
        <v>1</v>
      </c>
      <c r="C33" s="280" t="s">
        <v>1101</v>
      </c>
      <c r="D33" s="281"/>
      <c r="E33" s="281"/>
      <c r="F33" s="281"/>
      <c r="G33" s="281"/>
      <c r="H33" s="281"/>
      <c r="I33" s="282"/>
      <c r="J33" s="163">
        <v>8</v>
      </c>
      <c r="K33" s="168" t="str">
        <f t="shared" si="0"/>
        <v>3-3</v>
      </c>
      <c r="L33" s="98"/>
      <c r="M33" s="98"/>
      <c r="N33" s="170" t="s">
        <v>341</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'BPV-tijd'!M37</f>
        <v>43077</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8">
    <pageSetUpPr fitToPage="1"/>
  </sheetPr>
  <dimension ref="A1:J36"/>
  <sheetViews>
    <sheetView zoomScaleNormal="100" workbookViewId="0">
      <selection activeCell="F28" sqref="F28"/>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3","Bijlage 8: Beoordeling Leer- en Werkhouding 3 "&amp;'Algemene Informatie'!$B$16)</f>
        <v>Bijlage 8: Beoordeling Leer- en Werkhouding 3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305" t="s">
        <v>28</v>
      </c>
      <c r="B3" s="305"/>
      <c r="C3" s="307" t="str">
        <f>IF('Algemene Informatie'!$B$3=0,"",'Algemene Informatie'!$B$3&amp;", "&amp;'Algemene Informatie'!$B$4&amp;" ("&amp;'Algemene Informatie'!$B$5&amp;")"&amp;" "&amp;'Algemene Informatie'!$B$13)</f>
        <v>Strik, Kenley (Kenley) d167989@edu.rocwb.nl</v>
      </c>
      <c r="D3" s="308"/>
      <c r="E3" s="176"/>
      <c r="F3" s="177"/>
      <c r="G3" s="177"/>
      <c r="H3" s="178" t="s">
        <v>33</v>
      </c>
      <c r="I3" s="310" t="str">
        <f>DAY('BPV-tijd'!I32)&amp;"-"&amp;MONTH('BPV-tijd'!I32)&amp;"-"&amp;YEAR('BPV-tijd'!I32)&amp;" t/m "&amp;DAY('BPV-tijd'!M37)&amp;"-"&amp;MONTH('BPV-tijd'!M37)&amp;"-"&amp;YEAR('BPV-tijd'!M37)</f>
        <v>13-11-2017 t/m 8-12-2017</v>
      </c>
      <c r="J3" s="310"/>
    </row>
    <row r="4" spans="1:10" x14ac:dyDescent="0.2">
      <c r="A4" s="306" t="s">
        <v>94</v>
      </c>
      <c r="B4" s="306"/>
      <c r="C4" s="307" t="str">
        <f>IF('Algemene Informatie'!$B$17=0,"",'Algemene Informatie'!$B$17)</f>
        <v>RIO4-APO3B</v>
      </c>
      <c r="D4" s="308"/>
      <c r="E4" s="179"/>
      <c r="F4" s="180"/>
      <c r="G4" s="180"/>
      <c r="H4" s="178" t="s">
        <v>34</v>
      </c>
      <c r="I4" s="311"/>
      <c r="J4" s="311"/>
    </row>
    <row r="5" spans="1:10" x14ac:dyDescent="0.2">
      <c r="A5" s="305" t="s">
        <v>279</v>
      </c>
      <c r="B5" s="305"/>
      <c r="C5" s="307" t="str">
        <f>IF('Algemene Informatie'!$B$18=0,"",'Algemene Informatie'!$B$18)</f>
        <v>Fer van Krimpen</v>
      </c>
      <c r="D5" s="308"/>
      <c r="E5" s="176"/>
      <c r="F5" s="177"/>
      <c r="G5" s="177"/>
      <c r="H5" s="178" t="s">
        <v>236</v>
      </c>
      <c r="I5" s="311"/>
      <c r="J5" s="311"/>
    </row>
    <row r="6" spans="1:10" x14ac:dyDescent="0.2">
      <c r="A6" s="305" t="s">
        <v>29</v>
      </c>
      <c r="B6" s="305"/>
      <c r="C6" s="307" t="str">
        <f>IF('Algemene Informatie'!$B$28=0,"",'Algemene Informatie'!$B$28)</f>
        <v>Zuyderleven Groep</v>
      </c>
      <c r="D6" s="308"/>
      <c r="E6" s="176"/>
      <c r="F6" s="177"/>
      <c r="G6" s="177"/>
      <c r="H6" s="178" t="s">
        <v>30</v>
      </c>
      <c r="I6" s="312" t="str">
        <f>IF('Algemene Informatie'!$B$32=0,"",'Algemene Informatie'!$B$32)</f>
        <v>Joris Martens</v>
      </c>
      <c r="J6" s="312"/>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304" t="s">
        <v>238</v>
      </c>
      <c r="C9" s="304"/>
      <c r="D9" s="304"/>
      <c r="E9" s="304"/>
      <c r="F9" s="184" t="s">
        <v>255</v>
      </c>
      <c r="G9" s="304" t="s">
        <v>261</v>
      </c>
      <c r="H9" s="304"/>
      <c r="I9" s="304"/>
      <c r="J9" s="304"/>
    </row>
    <row r="10" spans="1:10" s="144" customFormat="1" ht="25.5" customHeight="1" x14ac:dyDescent="0.2">
      <c r="A10" s="185">
        <v>1</v>
      </c>
      <c r="B10" s="299" t="s">
        <v>254</v>
      </c>
      <c r="C10" s="299"/>
      <c r="D10" s="299"/>
      <c r="E10" s="299"/>
      <c r="F10" s="172" t="s">
        <v>1081</v>
      </c>
      <c r="G10" s="294"/>
      <c r="H10" s="295"/>
      <c r="I10" s="295"/>
      <c r="J10" s="296"/>
    </row>
    <row r="11" spans="1:10" s="144" customFormat="1" ht="25.5" customHeight="1" x14ac:dyDescent="0.2">
      <c r="A11" s="185">
        <v>2</v>
      </c>
      <c r="B11" s="299" t="s">
        <v>253</v>
      </c>
      <c r="C11" s="299"/>
      <c r="D11" s="299"/>
      <c r="E11" s="299"/>
      <c r="F11" s="172" t="s">
        <v>1081</v>
      </c>
      <c r="G11" s="294"/>
      <c r="H11" s="295"/>
      <c r="I11" s="295"/>
      <c r="J11" s="296"/>
    </row>
    <row r="12" spans="1:10" s="144" customFormat="1" ht="25.5" customHeight="1" x14ac:dyDescent="0.2">
      <c r="A12" s="185">
        <v>3</v>
      </c>
      <c r="B12" s="299" t="s">
        <v>252</v>
      </c>
      <c r="C12" s="299"/>
      <c r="D12" s="299"/>
      <c r="E12" s="299"/>
      <c r="F12" s="172" t="s">
        <v>1081</v>
      </c>
      <c r="G12" s="294"/>
      <c r="H12" s="295"/>
      <c r="I12" s="295"/>
      <c r="J12" s="296"/>
    </row>
    <row r="13" spans="1:10" s="144" customFormat="1" ht="25.5" customHeight="1" x14ac:dyDescent="0.2">
      <c r="A13" s="185">
        <v>4</v>
      </c>
      <c r="B13" s="299" t="s">
        <v>251</v>
      </c>
      <c r="C13" s="299"/>
      <c r="D13" s="299"/>
      <c r="E13" s="299"/>
      <c r="F13" s="172" t="s">
        <v>1081</v>
      </c>
      <c r="G13" s="294"/>
      <c r="H13" s="295"/>
      <c r="I13" s="295"/>
      <c r="J13" s="296"/>
    </row>
    <row r="14" spans="1:10" s="144" customFormat="1" ht="25.5" customHeight="1" x14ac:dyDescent="0.2">
      <c r="A14" s="185">
        <v>5</v>
      </c>
      <c r="B14" s="299" t="s">
        <v>250</v>
      </c>
      <c r="C14" s="299"/>
      <c r="D14" s="299"/>
      <c r="E14" s="299"/>
      <c r="F14" s="172" t="s">
        <v>1082</v>
      </c>
      <c r="G14" s="294"/>
      <c r="H14" s="295"/>
      <c r="I14" s="295"/>
      <c r="J14" s="296"/>
    </row>
    <row r="15" spans="1:10" s="144" customFormat="1" ht="25.5" customHeight="1" x14ac:dyDescent="0.2">
      <c r="A15" s="185">
        <v>6</v>
      </c>
      <c r="B15" s="299" t="s">
        <v>249</v>
      </c>
      <c r="C15" s="299"/>
      <c r="D15" s="299"/>
      <c r="E15" s="299"/>
      <c r="F15" s="172" t="s">
        <v>1081</v>
      </c>
      <c r="G15" s="294"/>
      <c r="H15" s="295"/>
      <c r="I15" s="295"/>
      <c r="J15" s="296"/>
    </row>
    <row r="16" spans="1:10" s="144" customFormat="1" ht="25.5" customHeight="1" x14ac:dyDescent="0.2">
      <c r="A16" s="185">
        <v>7</v>
      </c>
      <c r="B16" s="299" t="s">
        <v>248</v>
      </c>
      <c r="C16" s="299"/>
      <c r="D16" s="299"/>
      <c r="E16" s="299"/>
      <c r="F16" s="172" t="s">
        <v>1081</v>
      </c>
      <c r="G16" s="294"/>
      <c r="H16" s="295"/>
      <c r="I16" s="295"/>
      <c r="J16" s="296"/>
    </row>
    <row r="17" spans="1:10" s="144" customFormat="1" ht="25.5" customHeight="1" x14ac:dyDescent="0.2">
      <c r="A17" s="185">
        <v>8</v>
      </c>
      <c r="B17" s="299" t="s">
        <v>247</v>
      </c>
      <c r="C17" s="299"/>
      <c r="D17" s="299"/>
      <c r="E17" s="299"/>
      <c r="F17" s="172" t="s">
        <v>1081</v>
      </c>
      <c r="G17" s="294"/>
      <c r="H17" s="295"/>
      <c r="I17" s="295"/>
      <c r="J17" s="296"/>
    </row>
    <row r="18" spans="1:10" s="144" customFormat="1" ht="25.5" customHeight="1" x14ac:dyDescent="0.2">
      <c r="A18" s="185">
        <v>9</v>
      </c>
      <c r="B18" s="299" t="s">
        <v>246</v>
      </c>
      <c r="C18" s="299"/>
      <c r="D18" s="299"/>
      <c r="E18" s="299"/>
      <c r="F18" s="172" t="s">
        <v>1081</v>
      </c>
      <c r="G18" s="294"/>
      <c r="H18" s="295"/>
      <c r="I18" s="295"/>
      <c r="J18" s="296"/>
    </row>
    <row r="19" spans="1:10" s="144" customFormat="1" ht="25.5" customHeight="1" x14ac:dyDescent="0.2">
      <c r="A19" s="185">
        <v>10</v>
      </c>
      <c r="B19" s="299" t="s">
        <v>245</v>
      </c>
      <c r="C19" s="299"/>
      <c r="D19" s="299"/>
      <c r="E19" s="299"/>
      <c r="F19" s="172" t="s">
        <v>1081</v>
      </c>
      <c r="G19" s="294"/>
      <c r="H19" s="295"/>
      <c r="I19" s="295"/>
      <c r="J19" s="296"/>
    </row>
    <row r="20" spans="1:10" s="144" customFormat="1" ht="25.5" customHeight="1" x14ac:dyDescent="0.2">
      <c r="A20" s="185">
        <v>11</v>
      </c>
      <c r="B20" s="299" t="s">
        <v>244</v>
      </c>
      <c r="C20" s="299"/>
      <c r="D20" s="299"/>
      <c r="E20" s="299"/>
      <c r="F20" s="172" t="s">
        <v>1083</v>
      </c>
      <c r="G20" s="294"/>
      <c r="H20" s="295"/>
      <c r="I20" s="295"/>
      <c r="J20" s="296"/>
    </row>
    <row r="21" spans="1:10" s="144" customFormat="1" ht="25.5" customHeight="1" x14ac:dyDescent="0.2">
      <c r="A21" s="185">
        <v>12</v>
      </c>
      <c r="B21" s="299" t="s">
        <v>243</v>
      </c>
      <c r="C21" s="299"/>
      <c r="D21" s="299"/>
      <c r="E21" s="299"/>
      <c r="F21" s="172" t="s">
        <v>1083</v>
      </c>
      <c r="G21" s="294"/>
      <c r="H21" s="295"/>
      <c r="I21" s="295"/>
      <c r="J21" s="296"/>
    </row>
    <row r="22" spans="1:10" s="144" customFormat="1" ht="25.5" customHeight="1" x14ac:dyDescent="0.2">
      <c r="A22" s="185">
        <v>13</v>
      </c>
      <c r="B22" s="299" t="s">
        <v>242</v>
      </c>
      <c r="C22" s="299"/>
      <c r="D22" s="299"/>
      <c r="E22" s="299"/>
      <c r="F22" s="172" t="s">
        <v>1083</v>
      </c>
      <c r="G22" s="294"/>
      <c r="H22" s="295"/>
      <c r="I22" s="295"/>
      <c r="J22" s="296"/>
    </row>
    <row r="23" spans="1:10" s="144" customFormat="1" ht="25.5" customHeight="1" x14ac:dyDescent="0.2">
      <c r="A23" s="185">
        <v>14</v>
      </c>
      <c r="B23" s="299" t="s">
        <v>241</v>
      </c>
      <c r="C23" s="299"/>
      <c r="D23" s="299"/>
      <c r="E23" s="299"/>
      <c r="F23" s="172" t="s">
        <v>1083</v>
      </c>
      <c r="G23" s="294"/>
      <c r="H23" s="295"/>
      <c r="I23" s="295"/>
      <c r="J23" s="296"/>
    </row>
    <row r="24" spans="1:10" s="144" customFormat="1" ht="25.5" customHeight="1" x14ac:dyDescent="0.2">
      <c r="A24" s="185">
        <v>15</v>
      </c>
      <c r="B24" s="299" t="s">
        <v>240</v>
      </c>
      <c r="C24" s="299"/>
      <c r="D24" s="299"/>
      <c r="E24" s="299"/>
      <c r="F24" s="172" t="s">
        <v>1081</v>
      </c>
      <c r="G24" s="294"/>
      <c r="H24" s="295"/>
      <c r="I24" s="295"/>
      <c r="J24" s="296"/>
    </row>
    <row r="25" spans="1:10" s="144" customFormat="1" ht="25.5" customHeight="1" x14ac:dyDescent="0.2">
      <c r="A25" s="185">
        <v>16</v>
      </c>
      <c r="B25" s="299" t="s">
        <v>239</v>
      </c>
      <c r="C25" s="299"/>
      <c r="D25" s="299"/>
      <c r="E25" s="299"/>
      <c r="F25" s="172" t="s">
        <v>1083</v>
      </c>
      <c r="G25" s="294"/>
      <c r="H25" s="295"/>
      <c r="I25" s="295"/>
      <c r="J25" s="296"/>
    </row>
    <row r="26" spans="1:10" s="144" customFormat="1" ht="25.5" customHeight="1" x14ac:dyDescent="0.2">
      <c r="A26" s="185">
        <v>17</v>
      </c>
      <c r="B26" s="299" t="s">
        <v>237</v>
      </c>
      <c r="C26" s="299"/>
      <c r="D26" s="299"/>
      <c r="E26" s="299"/>
      <c r="F26" s="172" t="s">
        <v>1081</v>
      </c>
      <c r="G26" s="294"/>
      <c r="H26" s="295"/>
      <c r="I26" s="295"/>
      <c r="J26" s="296"/>
    </row>
    <row r="27" spans="1:10" s="144" customFormat="1" ht="25.5" customHeight="1" x14ac:dyDescent="0.2">
      <c r="A27" s="186" t="s">
        <v>258</v>
      </c>
      <c r="B27" s="303"/>
      <c r="C27" s="303"/>
      <c r="D27" s="303"/>
      <c r="E27" s="303"/>
      <c r="F27" s="172"/>
      <c r="G27" s="294"/>
      <c r="H27" s="295"/>
      <c r="I27" s="295"/>
      <c r="J27" s="296"/>
    </row>
    <row r="28" spans="1:10" s="144" customFormat="1" ht="25.5" customHeight="1" x14ac:dyDescent="0.2">
      <c r="A28" s="300" t="s">
        <v>259</v>
      </c>
      <c r="B28" s="301"/>
      <c r="C28" s="301"/>
      <c r="D28" s="301"/>
      <c r="E28" s="302"/>
      <c r="F28" s="195" t="s">
        <v>1081</v>
      </c>
      <c r="G28" s="293" t="s">
        <v>260</v>
      </c>
      <c r="H28" s="293"/>
      <c r="I28" s="293"/>
      <c r="J28" s="293"/>
    </row>
    <row r="29" spans="1:10" x14ac:dyDescent="0.2">
      <c r="A29" s="297" t="s">
        <v>257</v>
      </c>
      <c r="B29" s="297"/>
      <c r="C29" s="298"/>
      <c r="D29" s="298"/>
      <c r="E29" s="298"/>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9">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t="s">
        <v>1148</v>
      </c>
      <c r="E2" s="193" t="s">
        <v>269</v>
      </c>
      <c r="F2" s="194"/>
      <c r="G2" s="194"/>
      <c r="H2" s="194"/>
      <c r="I2" s="194"/>
      <c r="J2" s="322" t="s">
        <v>971</v>
      </c>
      <c r="K2" s="323"/>
      <c r="M2" s="15"/>
    </row>
    <row r="3" spans="1:15" ht="12.75" customHeight="1" x14ac:dyDescent="0.2">
      <c r="A3" s="315"/>
      <c r="B3" s="316"/>
      <c r="C3" s="316"/>
      <c r="D3" s="320"/>
      <c r="E3" s="324" t="s">
        <v>1141</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45" t="str">
        <f>DAY('BPV-tijd'!I32)&amp;"-"&amp;MONTH('BPV-tijd'!I32)&amp;"-"&amp;YEAR('BPV-tijd'!I32)&amp;" t/m "&amp;DAY('BPV-tijd'!M37)&amp;"-"&amp;MONTH('BPV-tijd'!M37)&amp;"-"&amp;YEAR('BPV-tijd'!M37)</f>
        <v>13-11-2017 t/m 8-12-2017</v>
      </c>
      <c r="J6" s="346"/>
      <c r="K6" s="347"/>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1143</v>
      </c>
      <c r="D11" s="359"/>
      <c r="E11" s="359"/>
      <c r="F11" s="359"/>
      <c r="G11" s="359"/>
      <c r="H11" s="359"/>
      <c r="I11" s="359"/>
      <c r="J11" s="359"/>
      <c r="K11" s="360"/>
    </row>
    <row r="12" spans="1:15" ht="60.75" customHeight="1" x14ac:dyDescent="0.2">
      <c r="A12" s="357" t="s">
        <v>264</v>
      </c>
      <c r="B12" s="357"/>
      <c r="C12" s="358" t="s">
        <v>1138</v>
      </c>
      <c r="D12" s="359"/>
      <c r="E12" s="359"/>
      <c r="F12" s="359"/>
      <c r="G12" s="359"/>
      <c r="H12" s="359"/>
      <c r="I12" s="359"/>
      <c r="J12" s="359"/>
      <c r="K12" s="360"/>
    </row>
    <row r="13" spans="1:15" ht="61.5" customHeight="1" x14ac:dyDescent="0.2">
      <c r="A13" s="357" t="s">
        <v>265</v>
      </c>
      <c r="B13" s="357"/>
      <c r="C13" s="358" t="s">
        <v>1145</v>
      </c>
      <c r="D13" s="359"/>
      <c r="E13" s="359"/>
      <c r="F13" s="359"/>
      <c r="G13" s="359"/>
      <c r="H13" s="359"/>
      <c r="I13" s="359"/>
      <c r="J13" s="359"/>
      <c r="K13" s="360"/>
    </row>
    <row r="14" spans="1:15" ht="62.25" customHeight="1" x14ac:dyDescent="0.2">
      <c r="A14" s="357" t="s">
        <v>266</v>
      </c>
      <c r="B14" s="357"/>
      <c r="C14" s="358" t="s">
        <v>1139</v>
      </c>
      <c r="D14" s="359"/>
      <c r="E14" s="359"/>
      <c r="F14" s="359"/>
      <c r="G14" s="359"/>
      <c r="H14" s="359"/>
      <c r="I14" s="359"/>
      <c r="J14" s="359"/>
      <c r="K14" s="360"/>
    </row>
    <row r="15" spans="1:15" ht="61.5" customHeight="1" x14ac:dyDescent="0.2">
      <c r="A15" s="357" t="s">
        <v>267</v>
      </c>
      <c r="B15" s="357"/>
      <c r="C15" s="358" t="s">
        <v>1134</v>
      </c>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360</v>
      </c>
      <c r="B18" s="368"/>
      <c r="C18" s="368"/>
      <c r="D18" s="368"/>
      <c r="E18" s="368"/>
      <c r="F18" s="369"/>
      <c r="G18" s="367" t="s">
        <v>445</v>
      </c>
      <c r="H18" s="368"/>
      <c r="I18" s="369"/>
      <c r="J18" s="205" t="s">
        <v>281</v>
      </c>
      <c r="K18" s="211" t="s">
        <v>1135</v>
      </c>
      <c r="Z18" s="233" t="str">
        <f t="shared" ref="Z18:Z27" si="0">OplAfk&amp;"_"&amp;LEFT($A18,1)&amp;MID($A18,3,1)</f>
        <v>AO_46</v>
      </c>
      <c r="AA18" s="233" t="str">
        <f t="shared" ref="AA18:AA27" si="1">OplAfk&amp;"_"&amp;LEFT($A18,1)&amp;MID($A18,3,1)&amp;LEFT($G18,1)</f>
        <v>AO_46J</v>
      </c>
    </row>
    <row r="19" spans="1:27" ht="12.75" customHeight="1" x14ac:dyDescent="0.2">
      <c r="A19" s="367" t="s">
        <v>360</v>
      </c>
      <c r="B19" s="368"/>
      <c r="C19" s="368"/>
      <c r="D19" s="368"/>
      <c r="E19" s="368"/>
      <c r="F19" s="369"/>
      <c r="G19" s="367" t="s">
        <v>448</v>
      </c>
      <c r="H19" s="368"/>
      <c r="I19" s="369"/>
      <c r="J19" s="205" t="s">
        <v>281</v>
      </c>
      <c r="K19" s="211" t="s">
        <v>1136</v>
      </c>
      <c r="Z19" s="233" t="str">
        <f t="shared" si="0"/>
        <v>AO_46</v>
      </c>
      <c r="AA19" s="233" t="str">
        <f t="shared" si="1"/>
        <v>AO_46M</v>
      </c>
    </row>
    <row r="20" spans="1:27" ht="12.75" customHeight="1" x14ac:dyDescent="0.2">
      <c r="A20" s="367" t="s">
        <v>360</v>
      </c>
      <c r="B20" s="368"/>
      <c r="C20" s="368"/>
      <c r="D20" s="368"/>
      <c r="E20" s="368"/>
      <c r="F20" s="369"/>
      <c r="G20" s="367" t="s">
        <v>454</v>
      </c>
      <c r="H20" s="368"/>
      <c r="I20" s="369"/>
      <c r="J20" s="205" t="s">
        <v>281</v>
      </c>
      <c r="K20" s="211" t="s">
        <v>1137</v>
      </c>
      <c r="Z20" s="233" t="str">
        <f t="shared" si="0"/>
        <v>AO_46</v>
      </c>
      <c r="AA20" s="233" t="str">
        <f t="shared" si="1"/>
        <v>AO_46S</v>
      </c>
    </row>
    <row r="21" spans="1:27" ht="12.75" customHeight="1" x14ac:dyDescent="0.2">
      <c r="A21" s="367" t="s">
        <v>360</v>
      </c>
      <c r="B21" s="368"/>
      <c r="C21" s="368"/>
      <c r="D21" s="368"/>
      <c r="E21" s="368"/>
      <c r="F21" s="369"/>
      <c r="G21" s="367" t="s">
        <v>455</v>
      </c>
      <c r="H21" s="368"/>
      <c r="I21" s="369"/>
      <c r="J21" s="205" t="s">
        <v>281</v>
      </c>
      <c r="K21" s="211" t="s">
        <v>1135</v>
      </c>
      <c r="Z21" s="233" t="str">
        <f t="shared" si="0"/>
        <v>AO_46</v>
      </c>
      <c r="AA21" s="233" t="str">
        <f t="shared" si="1"/>
        <v>AO_46T</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0">
    <pageSetUpPr fitToPage="1"/>
  </sheetPr>
  <dimension ref="A1:O49"/>
  <sheetViews>
    <sheetView zoomScale="90" zoomScaleNormal="90" workbookViewId="0">
      <selection activeCell="N10" sqref="N10"/>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50</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'BPV-tijd'!P37</f>
        <v>43080</v>
      </c>
      <c r="B9" s="101">
        <v>1</v>
      </c>
      <c r="C9" s="280" t="s">
        <v>1105</v>
      </c>
      <c r="D9" s="281"/>
      <c r="E9" s="281"/>
      <c r="F9" s="281"/>
      <c r="G9" s="281"/>
      <c r="H9" s="281"/>
      <c r="I9" s="282"/>
      <c r="J9" s="163">
        <v>4</v>
      </c>
      <c r="K9" s="168" t="str">
        <f>LEFT(N9,3)</f>
        <v>3-2</v>
      </c>
      <c r="L9" s="98"/>
      <c r="M9" s="98"/>
      <c r="N9" s="170" t="s">
        <v>336</v>
      </c>
    </row>
    <row r="10" spans="1:15" x14ac:dyDescent="0.2">
      <c r="A10" s="100"/>
      <c r="B10" s="101">
        <v>2</v>
      </c>
      <c r="C10" s="280" t="s">
        <v>1101</v>
      </c>
      <c r="D10" s="281"/>
      <c r="E10" s="281"/>
      <c r="F10" s="281"/>
      <c r="G10" s="281"/>
      <c r="H10" s="281"/>
      <c r="I10" s="282"/>
      <c r="J10" s="163">
        <v>4</v>
      </c>
      <c r="K10" s="168" t="str">
        <f t="shared" ref="K10:K48" si="0">LEFT(N10,3)</f>
        <v>3-3</v>
      </c>
      <c r="L10" s="98"/>
      <c r="M10" s="98"/>
      <c r="N10" s="170" t="s">
        <v>341</v>
      </c>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'BPV-tijd'!Q37</f>
        <v>43081</v>
      </c>
      <c r="B17" s="101">
        <v>1</v>
      </c>
      <c r="C17" s="280" t="s">
        <v>1101</v>
      </c>
      <c r="D17" s="281"/>
      <c r="E17" s="281"/>
      <c r="F17" s="281"/>
      <c r="G17" s="281"/>
      <c r="H17" s="281"/>
      <c r="I17" s="282"/>
      <c r="J17" s="163">
        <v>8</v>
      </c>
      <c r="K17" s="168" t="str">
        <f t="shared" si="0"/>
        <v>3-3</v>
      </c>
      <c r="L17" s="98"/>
      <c r="M17" s="98"/>
      <c r="N17" s="170" t="s">
        <v>341</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'BPV-tijd'!R37</f>
        <v>43082</v>
      </c>
      <c r="B25" s="101">
        <v>1</v>
      </c>
      <c r="C25" s="280" t="s">
        <v>1101</v>
      </c>
      <c r="D25" s="281"/>
      <c r="E25" s="281"/>
      <c r="F25" s="281"/>
      <c r="G25" s="281"/>
      <c r="H25" s="281"/>
      <c r="I25" s="282"/>
      <c r="J25" s="163">
        <v>8</v>
      </c>
      <c r="K25" s="168" t="str">
        <f t="shared" si="0"/>
        <v>3-3</v>
      </c>
      <c r="L25" s="98"/>
      <c r="M25" s="98"/>
      <c r="N25" s="170" t="s">
        <v>341</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'BPV-tijd'!S37</f>
        <v>43083</v>
      </c>
      <c r="B33" s="101">
        <v>1</v>
      </c>
      <c r="C33" s="280" t="s">
        <v>1101</v>
      </c>
      <c r="D33" s="281"/>
      <c r="E33" s="281"/>
      <c r="F33" s="281"/>
      <c r="G33" s="281"/>
      <c r="H33" s="281"/>
      <c r="I33" s="282"/>
      <c r="J33" s="163">
        <v>8</v>
      </c>
      <c r="K33" s="168" t="str">
        <f t="shared" si="0"/>
        <v>3-3</v>
      </c>
      <c r="L33" s="98"/>
      <c r="M33" s="98"/>
      <c r="N33" s="170" t="s">
        <v>341</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'BPV-tijd'!T37</f>
        <v>43084</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horizontalDpi="4294967295" verticalDpi="4294967295"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1">
    <pageSetUpPr fitToPage="1"/>
  </sheetPr>
  <dimension ref="A1:O49"/>
  <sheetViews>
    <sheetView zoomScale="90" zoomScaleNormal="90" workbookViewId="0">
      <selection activeCell="N17" sqref="N17"/>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51</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'BPV-tijd'!B42</f>
        <v>43087</v>
      </c>
      <c r="B9" s="101">
        <v>1</v>
      </c>
      <c r="C9" s="280" t="s">
        <v>1106</v>
      </c>
      <c r="D9" s="281"/>
      <c r="E9" s="281"/>
      <c r="F9" s="281"/>
      <c r="G9" s="281"/>
      <c r="H9" s="281"/>
      <c r="I9" s="282"/>
      <c r="J9" s="163">
        <v>1</v>
      </c>
      <c r="K9" s="168" t="str">
        <f>LEFT(N9,3)</f>
        <v>2-5</v>
      </c>
      <c r="L9" s="98"/>
      <c r="M9" s="98"/>
      <c r="N9" s="170" t="s">
        <v>329</v>
      </c>
    </row>
    <row r="10" spans="1:15" x14ac:dyDescent="0.2">
      <c r="A10" s="100"/>
      <c r="B10" s="101">
        <v>2</v>
      </c>
      <c r="C10" s="280" t="s">
        <v>1104</v>
      </c>
      <c r="D10" s="281"/>
      <c r="E10" s="281"/>
      <c r="F10" s="281"/>
      <c r="G10" s="281"/>
      <c r="H10" s="281"/>
      <c r="I10" s="282"/>
      <c r="J10" s="163">
        <v>1</v>
      </c>
      <c r="K10" s="168" t="str">
        <f t="shared" ref="K10:K48" si="0">LEFT(N10,3)</f>
        <v>4-6</v>
      </c>
      <c r="L10" s="98"/>
      <c r="M10" s="98"/>
      <c r="N10" s="170" t="s">
        <v>360</v>
      </c>
    </row>
    <row r="11" spans="1:15" x14ac:dyDescent="0.2">
      <c r="A11" s="100"/>
      <c r="B11" s="101">
        <v>3</v>
      </c>
      <c r="C11" s="280" t="s">
        <v>1107</v>
      </c>
      <c r="D11" s="281"/>
      <c r="E11" s="281"/>
      <c r="F11" s="281"/>
      <c r="G11" s="281"/>
      <c r="H11" s="281"/>
      <c r="I11" s="282"/>
      <c r="J11" s="163">
        <v>6</v>
      </c>
      <c r="K11" s="168" t="str">
        <f t="shared" si="0"/>
        <v>3-3</v>
      </c>
      <c r="L11" s="98"/>
      <c r="M11" s="98"/>
      <c r="N11" s="170" t="s">
        <v>341</v>
      </c>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'BPV-tijd'!C42</f>
        <v>43088</v>
      </c>
      <c r="B17" s="101">
        <v>1</v>
      </c>
      <c r="C17" s="280" t="s">
        <v>1101</v>
      </c>
      <c r="D17" s="281"/>
      <c r="E17" s="281"/>
      <c r="F17" s="281"/>
      <c r="G17" s="281"/>
      <c r="H17" s="281"/>
      <c r="I17" s="282"/>
      <c r="J17" s="163">
        <v>8</v>
      </c>
      <c r="K17" s="168" t="str">
        <f t="shared" si="0"/>
        <v>3-3</v>
      </c>
      <c r="L17" s="98"/>
      <c r="M17" s="98"/>
      <c r="N17" s="170" t="s">
        <v>341</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'BPV-tijd'!D42</f>
        <v>43089</v>
      </c>
      <c r="B25" s="101">
        <v>1</v>
      </c>
      <c r="C25" s="280" t="s">
        <v>1101</v>
      </c>
      <c r="D25" s="281"/>
      <c r="E25" s="281"/>
      <c r="F25" s="281"/>
      <c r="G25" s="281"/>
      <c r="H25" s="281"/>
      <c r="I25" s="282"/>
      <c r="J25" s="163">
        <v>8</v>
      </c>
      <c r="K25" s="168" t="str">
        <f t="shared" si="0"/>
        <v>3-3</v>
      </c>
      <c r="L25" s="98"/>
      <c r="M25" s="98"/>
      <c r="N25" s="170" t="s">
        <v>341</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'BPV-tijd'!E42</f>
        <v>43090</v>
      </c>
      <c r="B33" s="101">
        <v>1</v>
      </c>
      <c r="C33" s="280" t="s">
        <v>1101</v>
      </c>
      <c r="D33" s="281"/>
      <c r="E33" s="281"/>
      <c r="F33" s="281"/>
      <c r="G33" s="281"/>
      <c r="H33" s="281"/>
      <c r="I33" s="282"/>
      <c r="J33" s="163">
        <v>8</v>
      </c>
      <c r="K33" s="168" t="str">
        <f t="shared" si="0"/>
        <v>3-3</v>
      </c>
      <c r="L33" s="98"/>
      <c r="M33" s="98"/>
      <c r="N33" s="170" t="s">
        <v>341</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'BPV-tijd'!F42</f>
        <v>43091</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horizontalDpi="4294967295" verticalDpi="4294967295"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pageSetUpPr fitToPage="1"/>
  </sheetPr>
  <dimension ref="A1:D52"/>
  <sheetViews>
    <sheetView zoomScale="110" zoomScaleNormal="110" workbookViewId="0">
      <selection activeCell="B19" sqref="B19"/>
    </sheetView>
  </sheetViews>
  <sheetFormatPr defaultRowHeight="12.75" x14ac:dyDescent="0.2"/>
  <cols>
    <col min="1" max="1" width="41.140625" customWidth="1"/>
    <col min="2" max="2" width="53.140625" style="21" customWidth="1"/>
  </cols>
  <sheetData>
    <row r="1" spans="1:4" ht="20.25" x14ac:dyDescent="0.3">
      <c r="A1" s="4" t="s">
        <v>27</v>
      </c>
      <c r="B1" s="18" t="str">
        <f>IF(B38="Maak een keuze","BPV Periode","BPV Periode"&amp;" "&amp;B38)</f>
        <v>BPV Periode P09 - P10</v>
      </c>
    </row>
    <row r="2" spans="1:4" ht="15" x14ac:dyDescent="0.25">
      <c r="A2" s="6" t="s">
        <v>17</v>
      </c>
      <c r="B2" s="19"/>
      <c r="D2" s="15"/>
    </row>
    <row r="3" spans="1:4" ht="14.25" x14ac:dyDescent="0.2">
      <c r="A3" s="3" t="s">
        <v>0</v>
      </c>
      <c r="B3" s="26" t="s">
        <v>1049</v>
      </c>
      <c r="D3" s="15"/>
    </row>
    <row r="4" spans="1:4" ht="14.25" x14ac:dyDescent="0.2">
      <c r="A4" s="3" t="s">
        <v>58</v>
      </c>
      <c r="B4" s="26" t="s">
        <v>1050</v>
      </c>
      <c r="D4" s="15"/>
    </row>
    <row r="5" spans="1:4" ht="14.25" x14ac:dyDescent="0.2">
      <c r="A5" s="3" t="s">
        <v>1</v>
      </c>
      <c r="B5" s="26" t="s">
        <v>1050</v>
      </c>
      <c r="D5" s="15"/>
    </row>
    <row r="6" spans="1:4" ht="14.25" x14ac:dyDescent="0.2">
      <c r="A6" s="3" t="s">
        <v>2</v>
      </c>
      <c r="B6" s="26" t="s">
        <v>1051</v>
      </c>
      <c r="D6" s="15"/>
    </row>
    <row r="7" spans="1:4" ht="14.25" x14ac:dyDescent="0.2">
      <c r="A7" s="3" t="s">
        <v>3</v>
      </c>
      <c r="B7" s="26" t="s">
        <v>1052</v>
      </c>
      <c r="D7" s="15"/>
    </row>
    <row r="8" spans="1:4" ht="14.25" x14ac:dyDescent="0.2">
      <c r="A8" s="3" t="s">
        <v>39</v>
      </c>
      <c r="B8" s="26" t="s">
        <v>1053</v>
      </c>
      <c r="D8" s="15"/>
    </row>
    <row r="9" spans="1:4" ht="14.25" x14ac:dyDescent="0.2">
      <c r="A9" s="3" t="s">
        <v>4</v>
      </c>
      <c r="B9" s="26" t="s">
        <v>1054</v>
      </c>
    </row>
    <row r="10" spans="1:4" ht="14.25" x14ac:dyDescent="0.2">
      <c r="A10" s="3" t="s">
        <v>26</v>
      </c>
      <c r="B10" s="26" t="s">
        <v>1054</v>
      </c>
    </row>
    <row r="11" spans="1:4" ht="14.25" x14ac:dyDescent="0.2">
      <c r="A11" s="3" t="s">
        <v>20</v>
      </c>
      <c r="B11" s="34" t="s">
        <v>1055</v>
      </c>
    </row>
    <row r="12" spans="1:4" ht="14.25" x14ac:dyDescent="0.2">
      <c r="A12" s="3" t="s">
        <v>21</v>
      </c>
      <c r="B12" s="34" t="s">
        <v>1056</v>
      </c>
    </row>
    <row r="13" spans="1:4" ht="14.25" x14ac:dyDescent="0.2">
      <c r="A13" s="3" t="s">
        <v>22</v>
      </c>
      <c r="B13" s="26" t="s">
        <v>1055</v>
      </c>
    </row>
    <row r="14" spans="1:4" ht="15" x14ac:dyDescent="0.25">
      <c r="A14" s="260" t="s">
        <v>18</v>
      </c>
      <c r="B14" s="260"/>
    </row>
    <row r="15" spans="1:4" ht="14.25" x14ac:dyDescent="0.2">
      <c r="A15" s="3" t="s">
        <v>5</v>
      </c>
      <c r="B15" s="20" t="s">
        <v>6</v>
      </c>
    </row>
    <row r="16" spans="1:4" ht="14.25" x14ac:dyDescent="0.2">
      <c r="A16" s="3" t="s">
        <v>7</v>
      </c>
      <c r="B16" s="22" t="s">
        <v>187</v>
      </c>
    </row>
    <row r="17" spans="1:2" ht="14.25" x14ac:dyDescent="0.2">
      <c r="A17" s="3" t="s">
        <v>94</v>
      </c>
      <c r="B17" s="22" t="s">
        <v>1066</v>
      </c>
    </row>
    <row r="18" spans="1:2" ht="14.25" x14ac:dyDescent="0.2">
      <c r="A18" s="3" t="s">
        <v>276</v>
      </c>
      <c r="B18" s="22" t="s">
        <v>1080</v>
      </c>
    </row>
    <row r="19" spans="1:2" ht="14.25" customHeight="1" x14ac:dyDescent="0.2">
      <c r="A19" s="3" t="s">
        <v>277</v>
      </c>
      <c r="B19" s="26" t="s">
        <v>1087</v>
      </c>
    </row>
    <row r="20" spans="1:2" ht="14.25" x14ac:dyDescent="0.2">
      <c r="A20" s="3" t="s">
        <v>278</v>
      </c>
      <c r="B20" s="24" t="s">
        <v>1079</v>
      </c>
    </row>
    <row r="21" spans="1:2" ht="14.25" x14ac:dyDescent="0.2">
      <c r="A21" s="3" t="s">
        <v>37</v>
      </c>
      <c r="B21" s="22" t="s">
        <v>1028</v>
      </c>
    </row>
    <row r="22" spans="1:2" ht="14.25" x14ac:dyDescent="0.2">
      <c r="A22" s="3" t="s">
        <v>36</v>
      </c>
      <c r="B22" s="26" t="s">
        <v>1029</v>
      </c>
    </row>
    <row r="23" spans="1:2" ht="14.25" x14ac:dyDescent="0.2">
      <c r="A23" s="3" t="s">
        <v>35</v>
      </c>
      <c r="B23" s="24" t="s">
        <v>1030</v>
      </c>
    </row>
    <row r="24" spans="1:2" ht="14.25" x14ac:dyDescent="0.2">
      <c r="A24" s="3" t="s">
        <v>38</v>
      </c>
      <c r="B24" s="22" t="s">
        <v>1022</v>
      </c>
    </row>
    <row r="25" spans="1:2" ht="14.25" x14ac:dyDescent="0.2">
      <c r="A25" s="3" t="s">
        <v>40</v>
      </c>
      <c r="B25" s="22" t="s">
        <v>1023</v>
      </c>
    </row>
    <row r="26" spans="1:2" ht="14.25" x14ac:dyDescent="0.2">
      <c r="A26" s="3" t="s">
        <v>19</v>
      </c>
      <c r="B26" s="22" t="s">
        <v>1024</v>
      </c>
    </row>
    <row r="27" spans="1:2" ht="15" x14ac:dyDescent="0.25">
      <c r="A27" s="6" t="s">
        <v>8</v>
      </c>
      <c r="B27" s="19"/>
    </row>
    <row r="28" spans="1:2" ht="14.25" x14ac:dyDescent="0.2">
      <c r="A28" s="3" t="s">
        <v>41</v>
      </c>
      <c r="B28" s="22" t="s">
        <v>1057</v>
      </c>
    </row>
    <row r="29" spans="1:2" ht="14.25" x14ac:dyDescent="0.2">
      <c r="A29" s="3" t="s">
        <v>3</v>
      </c>
      <c r="B29" s="22" t="s">
        <v>1058</v>
      </c>
    </row>
    <row r="30" spans="1:2" ht="14.25" x14ac:dyDescent="0.2">
      <c r="A30" s="3" t="s">
        <v>40</v>
      </c>
      <c r="B30" s="22" t="s">
        <v>1059</v>
      </c>
    </row>
    <row r="31" spans="1:2" ht="14.25" x14ac:dyDescent="0.2">
      <c r="A31" s="3" t="s">
        <v>19</v>
      </c>
      <c r="B31" s="26" t="s">
        <v>1060</v>
      </c>
    </row>
    <row r="32" spans="1:2" ht="14.25" x14ac:dyDescent="0.2">
      <c r="A32" s="3" t="s">
        <v>42</v>
      </c>
      <c r="B32" s="22" t="s">
        <v>1061</v>
      </c>
    </row>
    <row r="33" spans="1:2" ht="14.25" x14ac:dyDescent="0.2">
      <c r="A33" s="2" t="s">
        <v>43</v>
      </c>
      <c r="B33" s="22" t="s">
        <v>1062</v>
      </c>
    </row>
    <row r="34" spans="1:2" ht="14.25" x14ac:dyDescent="0.2">
      <c r="A34" s="2" t="s">
        <v>23</v>
      </c>
      <c r="B34" s="26"/>
    </row>
    <row r="35" spans="1:2" ht="14.25" x14ac:dyDescent="0.2">
      <c r="A35" s="2" t="s">
        <v>24</v>
      </c>
      <c r="B35" s="26" t="s">
        <v>1063</v>
      </c>
    </row>
    <row r="36" spans="1:2" ht="14.25" x14ac:dyDescent="0.2">
      <c r="A36" s="3" t="s">
        <v>25</v>
      </c>
      <c r="B36" s="24" t="s">
        <v>1064</v>
      </c>
    </row>
    <row r="37" spans="1:2" ht="15" x14ac:dyDescent="0.25">
      <c r="A37" s="6" t="s">
        <v>9</v>
      </c>
      <c r="B37" s="19"/>
    </row>
    <row r="38" spans="1:2" ht="14.25" x14ac:dyDescent="0.2">
      <c r="A38" s="3" t="s">
        <v>195</v>
      </c>
      <c r="B38" s="22" t="s">
        <v>997</v>
      </c>
    </row>
    <row r="39" spans="1:2" ht="14.25" x14ac:dyDescent="0.2">
      <c r="A39" s="3" t="s">
        <v>55</v>
      </c>
      <c r="B39" s="22" t="s">
        <v>599</v>
      </c>
    </row>
    <row r="40" spans="1:2" ht="14.25" x14ac:dyDescent="0.2">
      <c r="A40" s="3" t="s">
        <v>56</v>
      </c>
      <c r="B40" s="23">
        <v>42982</v>
      </c>
    </row>
    <row r="41" spans="1:2" ht="14.25" x14ac:dyDescent="0.2">
      <c r="A41" s="3" t="s">
        <v>10</v>
      </c>
      <c r="B41" s="23">
        <v>43119</v>
      </c>
    </row>
    <row r="42" spans="1:2" ht="14.25" x14ac:dyDescent="0.2">
      <c r="A42" s="3" t="s">
        <v>11</v>
      </c>
      <c r="B42" s="243" t="s">
        <v>1084</v>
      </c>
    </row>
    <row r="43" spans="1:2" ht="14.25" x14ac:dyDescent="0.2">
      <c r="A43" s="244" t="s">
        <v>12</v>
      </c>
      <c r="B43" s="22" t="s">
        <v>1085</v>
      </c>
    </row>
    <row r="44" spans="1:2" ht="14.25" x14ac:dyDescent="0.2">
      <c r="A44" s="244" t="s">
        <v>13</v>
      </c>
      <c r="B44" s="22" t="s">
        <v>1085</v>
      </c>
    </row>
    <row r="45" spans="1:2" ht="14.25" x14ac:dyDescent="0.2">
      <c r="A45" s="244" t="s">
        <v>14</v>
      </c>
      <c r="B45" s="22" t="s">
        <v>1085</v>
      </c>
    </row>
    <row r="46" spans="1:2" ht="14.25" x14ac:dyDescent="0.2">
      <c r="A46" s="244" t="s">
        <v>15</v>
      </c>
      <c r="B46" s="22" t="s">
        <v>1085</v>
      </c>
    </row>
    <row r="47" spans="1:2" ht="14.25" x14ac:dyDescent="0.2">
      <c r="A47" s="244" t="s">
        <v>16</v>
      </c>
      <c r="B47" s="22" t="s">
        <v>1065</v>
      </c>
    </row>
    <row r="48" spans="1:2" ht="14.25" x14ac:dyDescent="0.2">
      <c r="A48" s="3" t="s">
        <v>1019</v>
      </c>
      <c r="B48" s="237" t="s">
        <v>1014</v>
      </c>
    </row>
    <row r="49" spans="1:2" ht="14.25" x14ac:dyDescent="0.2">
      <c r="A49" s="3" t="s">
        <v>1013</v>
      </c>
      <c r="B49" s="237" t="s">
        <v>1015</v>
      </c>
    </row>
    <row r="50" spans="1:2" ht="14.25" x14ac:dyDescent="0.2">
      <c r="A50" s="3"/>
      <c r="B50" s="237"/>
    </row>
    <row r="51" spans="1:2" ht="25.5" x14ac:dyDescent="0.2">
      <c r="A51" s="7" t="s">
        <v>1031</v>
      </c>
      <c r="B51" s="23">
        <v>43000</v>
      </c>
    </row>
    <row r="52" spans="1:2" ht="25.5" x14ac:dyDescent="0.2">
      <c r="A52" s="7" t="s">
        <v>1032</v>
      </c>
      <c r="B52" s="245">
        <v>43021</v>
      </c>
    </row>
  </sheetData>
  <sheetProtection algorithmName="SHA-512" hashValue="+WjTRQ1dGCrjhiJu2r2Cm7f7nqDZXWdNH9pnVdmK28T0NO5n3d2MJ7EO5mx7nkRrDSHvgxt387FhheJUI5sPvg==" saltValue="cDdWa+Nkau8DhROD3cvRZQ==" spinCount="100000" sheet="1" selectLockedCells="1"/>
  <mergeCells count="1">
    <mergeCell ref="A14:B14"/>
  </mergeCells>
  <phoneticPr fontId="6" type="noConversion"/>
  <dataValidations count="3">
    <dataValidation type="list" allowBlank="1" showInputMessage="1" showErrorMessage="1" sqref="B16">
      <formula1>Opleiding</formula1>
    </dataValidation>
    <dataValidation type="list" allowBlank="1" showInputMessage="1" showErrorMessage="1" sqref="B38">
      <formula1>Periode</formula1>
    </dataValidation>
    <dataValidation type="list" allowBlank="1" showInputMessage="1" showErrorMessage="1" sqref="B39">
      <formula1>Schooljaar</formula1>
    </dataValidation>
  </dataValidations>
  <pageMargins left="0.78740157480314965" right="0.69" top="0.52" bottom="0.65" header="0.51181102362204722" footer="0.51181102362204722"/>
  <pageSetup paperSize="9" scale="93" orientation="portrait" r:id="rId1"/>
  <headerFooter alignWithMargins="0"/>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2">
    <pageSetUpPr fitToPage="1"/>
  </sheetPr>
  <dimension ref="A1:O49"/>
  <sheetViews>
    <sheetView zoomScale="90" zoomScaleNormal="90" workbookViewId="0">
      <selection activeCell="C10" sqref="C10:I10"/>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52</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'BPV-tijd'!I42</f>
        <v>43094</v>
      </c>
      <c r="B9" s="101">
        <v>1</v>
      </c>
      <c r="C9" s="280" t="s">
        <v>1116</v>
      </c>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'BPV-tijd'!J42</f>
        <v>43095</v>
      </c>
      <c r="B17" s="101">
        <v>1</v>
      </c>
      <c r="C17" s="280" t="s">
        <v>1116</v>
      </c>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'BPV-tijd'!K42</f>
        <v>43096</v>
      </c>
      <c r="B25" s="101">
        <v>1</v>
      </c>
      <c r="C25" s="280" t="s">
        <v>1116</v>
      </c>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'BPV-tijd'!L42</f>
        <v>43097</v>
      </c>
      <c r="B33" s="101">
        <v>1</v>
      </c>
      <c r="C33" s="280" t="s">
        <v>1116</v>
      </c>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'BPV-tijd'!M42</f>
        <v>43098</v>
      </c>
      <c r="B41" s="101">
        <v>1</v>
      </c>
      <c r="C41" s="280" t="s">
        <v>1116</v>
      </c>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3">
    <pageSetUpPr fitToPage="1"/>
  </sheetPr>
  <dimension ref="A1:O49"/>
  <sheetViews>
    <sheetView zoomScale="90" zoomScaleNormal="90" workbookViewId="0">
      <selection activeCell="C31" sqref="C31:I31"/>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1</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'BPV-tijd'!P42</f>
        <v>43101</v>
      </c>
      <c r="B9" s="101">
        <v>1</v>
      </c>
      <c r="C9" s="280" t="s">
        <v>1116</v>
      </c>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'BPV-tijd'!Q42</f>
        <v>43102</v>
      </c>
      <c r="B17" s="101">
        <v>1</v>
      </c>
      <c r="C17" s="280" t="s">
        <v>1116</v>
      </c>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'BPV-tijd'!R42</f>
        <v>43103</v>
      </c>
      <c r="B25" s="101">
        <v>1</v>
      </c>
      <c r="C25" s="280" t="s">
        <v>1116</v>
      </c>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'BPV-tijd'!S42</f>
        <v>43104</v>
      </c>
      <c r="B33" s="101">
        <v>1</v>
      </c>
      <c r="C33" s="280" t="s">
        <v>1116</v>
      </c>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'BPV-tijd'!T42</f>
        <v>43105</v>
      </c>
      <c r="B41" s="101">
        <v>1</v>
      </c>
      <c r="C41" s="280" t="s">
        <v>1116</v>
      </c>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4">
    <pageSetUpPr fitToPage="1"/>
  </sheetPr>
  <dimension ref="A1:O49"/>
  <sheetViews>
    <sheetView zoomScale="90" zoomScaleNormal="90" workbookViewId="0">
      <selection activeCell="C19" sqref="C19:I1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2</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'BPV-tijd'!B47</f>
        <v>43108</v>
      </c>
      <c r="B9" s="101">
        <v>1</v>
      </c>
      <c r="C9" s="280" t="s">
        <v>1115</v>
      </c>
      <c r="D9" s="281"/>
      <c r="E9" s="281"/>
      <c r="F9" s="281"/>
      <c r="G9" s="281"/>
      <c r="H9" s="281"/>
      <c r="I9" s="282"/>
      <c r="J9" s="163">
        <v>2</v>
      </c>
      <c r="K9" s="168" t="str">
        <f>LEFT(N9,3)</f>
        <v>4-1</v>
      </c>
      <c r="L9" s="98"/>
      <c r="M9" s="98"/>
      <c r="N9" s="170" t="s">
        <v>350</v>
      </c>
    </row>
    <row r="10" spans="1:15" x14ac:dyDescent="0.2">
      <c r="A10" s="100"/>
      <c r="B10" s="101">
        <v>2</v>
      </c>
      <c r="C10" s="280" t="s">
        <v>1113</v>
      </c>
      <c r="D10" s="281"/>
      <c r="E10" s="281"/>
      <c r="F10" s="281"/>
      <c r="G10" s="281"/>
      <c r="H10" s="281"/>
      <c r="I10" s="282"/>
      <c r="J10" s="163">
        <v>3</v>
      </c>
      <c r="K10" s="168" t="str">
        <f t="shared" ref="K10:K48" si="0">LEFT(N10,3)</f>
        <v>4-5</v>
      </c>
      <c r="L10" s="98"/>
      <c r="M10" s="98"/>
      <c r="N10" s="170" t="s">
        <v>355</v>
      </c>
    </row>
    <row r="11" spans="1:15" x14ac:dyDescent="0.2">
      <c r="A11" s="100"/>
      <c r="B11" s="101">
        <v>3</v>
      </c>
      <c r="C11" s="280" t="s">
        <v>1114</v>
      </c>
      <c r="D11" s="281"/>
      <c r="E11" s="281"/>
      <c r="F11" s="281"/>
      <c r="G11" s="281"/>
      <c r="H11" s="281"/>
      <c r="I11" s="282"/>
      <c r="J11" s="163">
        <v>0.5</v>
      </c>
      <c r="K11" s="168" t="str">
        <f t="shared" si="0"/>
        <v>4-5</v>
      </c>
      <c r="L11" s="98"/>
      <c r="M11" s="98"/>
      <c r="N11" s="170" t="s">
        <v>355</v>
      </c>
    </row>
    <row r="12" spans="1:15" x14ac:dyDescent="0.2">
      <c r="A12" s="100"/>
      <c r="B12" s="101">
        <v>4</v>
      </c>
      <c r="C12" s="280" t="s">
        <v>1104</v>
      </c>
      <c r="D12" s="281"/>
      <c r="E12" s="281"/>
      <c r="F12" s="281"/>
      <c r="G12" s="281"/>
      <c r="H12" s="281"/>
      <c r="I12" s="282"/>
      <c r="J12" s="163">
        <v>0.5</v>
      </c>
      <c r="K12" s="168" t="str">
        <f t="shared" si="0"/>
        <v>4-6</v>
      </c>
      <c r="L12" s="98"/>
      <c r="M12" s="98"/>
      <c r="N12" s="170" t="s">
        <v>360</v>
      </c>
    </row>
    <row r="13" spans="1:15" x14ac:dyDescent="0.2">
      <c r="A13" s="100"/>
      <c r="B13" s="101">
        <v>5</v>
      </c>
      <c r="C13" s="280" t="s">
        <v>1149</v>
      </c>
      <c r="D13" s="281"/>
      <c r="E13" s="281"/>
      <c r="F13" s="281"/>
      <c r="G13" s="281"/>
      <c r="H13" s="281"/>
      <c r="I13" s="282"/>
      <c r="J13" s="163">
        <v>1</v>
      </c>
      <c r="K13" s="168" t="str">
        <f t="shared" si="0"/>
        <v>4-1</v>
      </c>
      <c r="L13" s="98"/>
      <c r="M13" s="98"/>
      <c r="N13" s="170" t="s">
        <v>350</v>
      </c>
    </row>
    <row r="14" spans="1:15" x14ac:dyDescent="0.2">
      <c r="A14" s="100"/>
      <c r="B14" s="101">
        <v>6</v>
      </c>
      <c r="C14" s="280" t="s">
        <v>1112</v>
      </c>
      <c r="D14" s="281"/>
      <c r="E14" s="281"/>
      <c r="F14" s="281"/>
      <c r="G14" s="281"/>
      <c r="H14" s="281"/>
      <c r="I14" s="282"/>
      <c r="J14" s="163">
        <v>1</v>
      </c>
      <c r="K14" s="168" t="str">
        <f t="shared" si="0"/>
        <v>4-1</v>
      </c>
      <c r="L14" s="98"/>
      <c r="M14" s="98"/>
      <c r="N14" s="170" t="s">
        <v>350</v>
      </c>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'BPV-tijd'!C47</f>
        <v>43109</v>
      </c>
      <c r="B17" s="101">
        <v>1</v>
      </c>
      <c r="C17" s="280" t="s">
        <v>1101</v>
      </c>
      <c r="D17" s="281"/>
      <c r="E17" s="281"/>
      <c r="F17" s="281"/>
      <c r="G17" s="281"/>
      <c r="H17" s="281"/>
      <c r="I17" s="282"/>
      <c r="J17" s="163">
        <v>8</v>
      </c>
      <c r="K17" s="168" t="str">
        <f t="shared" si="0"/>
        <v>3-3</v>
      </c>
      <c r="L17" s="98"/>
      <c r="M17" s="98"/>
      <c r="N17" s="170" t="s">
        <v>341</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'BPV-tijd'!D47</f>
        <v>43110</v>
      </c>
      <c r="B25" s="101">
        <v>1</v>
      </c>
      <c r="C25" s="280" t="s">
        <v>1101</v>
      </c>
      <c r="D25" s="281"/>
      <c r="E25" s="281"/>
      <c r="F25" s="281"/>
      <c r="G25" s="281"/>
      <c r="H25" s="281"/>
      <c r="I25" s="282"/>
      <c r="J25" s="163">
        <v>8</v>
      </c>
      <c r="K25" s="168" t="str">
        <f t="shared" si="0"/>
        <v>3-3</v>
      </c>
      <c r="L25" s="98"/>
      <c r="M25" s="98"/>
      <c r="N25" s="170" t="s">
        <v>341</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'BPV-tijd'!E47</f>
        <v>43111</v>
      </c>
      <c r="B33" s="101">
        <v>1</v>
      </c>
      <c r="C33" s="280" t="s">
        <v>1101</v>
      </c>
      <c r="D33" s="281"/>
      <c r="E33" s="281"/>
      <c r="F33" s="281"/>
      <c r="G33" s="281"/>
      <c r="H33" s="281"/>
      <c r="I33" s="282"/>
      <c r="J33" s="163">
        <v>8</v>
      </c>
      <c r="K33" s="168" t="str">
        <f t="shared" si="0"/>
        <v>3-3</v>
      </c>
      <c r="L33" s="98"/>
      <c r="M33" s="98"/>
      <c r="N33" s="170" t="s">
        <v>341</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'BPV-tijd'!F47</f>
        <v>43112</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5">
    <pageSetUpPr fitToPage="1"/>
  </sheetPr>
  <dimension ref="A1:O49"/>
  <sheetViews>
    <sheetView tabSelected="1" zoomScale="90" zoomScaleNormal="90" workbookViewId="0">
      <selection activeCell="C24" sqref="C24:I24"/>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'BPV-tijd'!I47</f>
        <v>43115</v>
      </c>
      <c r="B9" s="101">
        <v>1</v>
      </c>
      <c r="C9" s="280" t="s">
        <v>1127</v>
      </c>
      <c r="D9" s="281"/>
      <c r="E9" s="281"/>
      <c r="F9" s="281"/>
      <c r="G9" s="281"/>
      <c r="H9" s="281"/>
      <c r="I9" s="282"/>
      <c r="J9" s="163">
        <v>2</v>
      </c>
      <c r="K9" s="168" t="str">
        <f>LEFT(N9,3)</f>
        <v>4-6</v>
      </c>
      <c r="L9" s="98"/>
      <c r="M9" s="98"/>
      <c r="N9" s="170" t="s">
        <v>360</v>
      </c>
    </row>
    <row r="10" spans="1:15" x14ac:dyDescent="0.2">
      <c r="A10" s="100"/>
      <c r="B10" s="101">
        <v>2</v>
      </c>
      <c r="C10" s="280" t="s">
        <v>1130</v>
      </c>
      <c r="D10" s="281"/>
      <c r="E10" s="281"/>
      <c r="F10" s="281"/>
      <c r="G10" s="281"/>
      <c r="H10" s="281"/>
      <c r="I10" s="282"/>
      <c r="J10" s="163">
        <v>1</v>
      </c>
      <c r="K10" s="168" t="str">
        <f t="shared" ref="K10:K48" si="0">LEFT(N10,3)</f>
        <v/>
      </c>
      <c r="L10" s="98"/>
      <c r="M10" s="98"/>
      <c r="N10" s="170"/>
    </row>
    <row r="11" spans="1:15" x14ac:dyDescent="0.2">
      <c r="A11" s="100"/>
      <c r="B11" s="101">
        <v>3</v>
      </c>
      <c r="C11" s="280" t="s">
        <v>1150</v>
      </c>
      <c r="D11" s="281"/>
      <c r="E11" s="281"/>
      <c r="F11" s="281"/>
      <c r="G11" s="281"/>
      <c r="H11" s="281"/>
      <c r="I11" s="282"/>
      <c r="J11" s="163">
        <v>2</v>
      </c>
      <c r="K11" s="168" t="str">
        <f t="shared" si="0"/>
        <v>4-1</v>
      </c>
      <c r="L11" s="98"/>
      <c r="M11" s="98"/>
      <c r="N11" s="170" t="s">
        <v>350</v>
      </c>
    </row>
    <row r="12" spans="1:15" x14ac:dyDescent="0.2">
      <c r="A12" s="100"/>
      <c r="B12" s="101">
        <v>4</v>
      </c>
      <c r="C12" s="280" t="s">
        <v>1151</v>
      </c>
      <c r="D12" s="281"/>
      <c r="E12" s="281"/>
      <c r="F12" s="281"/>
      <c r="G12" s="281"/>
      <c r="H12" s="281"/>
      <c r="I12" s="282"/>
      <c r="J12" s="163">
        <v>1</v>
      </c>
      <c r="K12" s="168" t="str">
        <f t="shared" si="0"/>
        <v/>
      </c>
      <c r="L12" s="98"/>
      <c r="M12" s="98"/>
      <c r="N12" s="170"/>
    </row>
    <row r="13" spans="1:15" x14ac:dyDescent="0.2">
      <c r="A13" s="100"/>
      <c r="B13" s="101">
        <v>5</v>
      </c>
      <c r="C13" s="280" t="s">
        <v>1101</v>
      </c>
      <c r="D13" s="281"/>
      <c r="E13" s="281"/>
      <c r="F13" s="281"/>
      <c r="G13" s="281"/>
      <c r="H13" s="281"/>
      <c r="I13" s="282"/>
      <c r="J13" s="163">
        <v>2</v>
      </c>
      <c r="K13" s="168" t="str">
        <f t="shared" si="0"/>
        <v>3-3</v>
      </c>
      <c r="L13" s="98"/>
      <c r="M13" s="98"/>
      <c r="N13" s="170" t="s">
        <v>341</v>
      </c>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'BPV-tijd'!J47</f>
        <v>43116</v>
      </c>
      <c r="B17" s="101">
        <v>1</v>
      </c>
      <c r="C17" s="280" t="s">
        <v>1101</v>
      </c>
      <c r="D17" s="281"/>
      <c r="E17" s="281"/>
      <c r="F17" s="281"/>
      <c r="G17" s="281"/>
      <c r="H17" s="281"/>
      <c r="I17" s="282"/>
      <c r="J17" s="163">
        <v>8</v>
      </c>
      <c r="K17" s="168" t="str">
        <f t="shared" si="0"/>
        <v>3-3</v>
      </c>
      <c r="L17" s="98"/>
      <c r="M17" s="98"/>
      <c r="N17" s="170" t="s">
        <v>341</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'BPV-tijd'!K47</f>
        <v>43117</v>
      </c>
      <c r="B25" s="101">
        <v>1</v>
      </c>
      <c r="C25" s="280" t="s">
        <v>1101</v>
      </c>
      <c r="D25" s="281"/>
      <c r="E25" s="281"/>
      <c r="F25" s="281"/>
      <c r="G25" s="281"/>
      <c r="H25" s="281"/>
      <c r="I25" s="282"/>
      <c r="J25" s="163">
        <v>8</v>
      </c>
      <c r="K25" s="168" t="str">
        <f t="shared" si="0"/>
        <v>3-3</v>
      </c>
      <c r="L25" s="98"/>
      <c r="M25" s="98"/>
      <c r="N25" s="170" t="s">
        <v>341</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'BPV-tijd'!L47</f>
        <v>43118</v>
      </c>
      <c r="B33" s="101">
        <v>1</v>
      </c>
      <c r="C33" s="280" t="s">
        <v>1101</v>
      </c>
      <c r="D33" s="281"/>
      <c r="E33" s="281"/>
      <c r="F33" s="281"/>
      <c r="G33" s="281"/>
      <c r="H33" s="281"/>
      <c r="I33" s="282"/>
      <c r="J33" s="163">
        <v>8</v>
      </c>
      <c r="K33" s="168" t="str">
        <f t="shared" si="0"/>
        <v>3-3</v>
      </c>
      <c r="L33" s="98"/>
      <c r="M33" s="98"/>
      <c r="N33" s="170" t="s">
        <v>341</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'BPV-tijd'!M47</f>
        <v>43119</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7">
    <pageSetUpPr fitToPage="1"/>
  </sheetPr>
  <dimension ref="A1:J36"/>
  <sheetViews>
    <sheetView zoomScaleNormal="100" workbookViewId="0">
      <selection activeCell="G23" sqref="G23:J23"/>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4 ","Bijlage 8: Beoordeling Leer- en Werkhouding 4 "&amp;'Algemene Informatie'!$B$16)</f>
        <v>Bijlage 8: Beoordeling Leer- en Werkhouding 4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305" t="s">
        <v>28</v>
      </c>
      <c r="B3" s="305"/>
      <c r="C3" s="307" t="str">
        <f>IF('Algemene Informatie'!$B$3=0,"",'Algemene Informatie'!$B$3&amp;", "&amp;'Algemene Informatie'!$B$4&amp;" ("&amp;'Algemene Informatie'!$B$5&amp;")"&amp;" "&amp;'Algemene Informatie'!$B$13)</f>
        <v>Strik, Kenley (Kenley) d167989@edu.rocwb.nl</v>
      </c>
      <c r="D3" s="308"/>
      <c r="E3" s="176"/>
      <c r="F3" s="177"/>
      <c r="G3" s="177"/>
      <c r="H3" s="178" t="s">
        <v>33</v>
      </c>
      <c r="I3" s="310" t="str">
        <f>DAY('BPV-tijd'!P37)&amp;"-"&amp;MONTH('BPV-tijd'!P37)&amp;"-"&amp;YEAR('BPV-tijd'!P37)&amp;" t/m "&amp;DAY('BPV-tijd'!M47)&amp;"-"&amp;MONTH('BPV-tijd'!M47)&amp;"-"&amp;YEAR('BPV-tijd'!M47)</f>
        <v>11-12-2017 t/m 19-1-2018</v>
      </c>
      <c r="J3" s="310"/>
    </row>
    <row r="4" spans="1:10" x14ac:dyDescent="0.2">
      <c r="A4" s="306" t="s">
        <v>94</v>
      </c>
      <c r="B4" s="306"/>
      <c r="C4" s="307" t="str">
        <f>IF('Algemene Informatie'!$B$17=0,"",'Algemene Informatie'!$B$17)</f>
        <v>RIO4-APO3B</v>
      </c>
      <c r="D4" s="308"/>
      <c r="E4" s="179"/>
      <c r="F4" s="180"/>
      <c r="G4" s="180"/>
      <c r="H4" s="178" t="s">
        <v>34</v>
      </c>
      <c r="I4" s="311"/>
      <c r="J4" s="311"/>
    </row>
    <row r="5" spans="1:10" x14ac:dyDescent="0.2">
      <c r="A5" s="305" t="s">
        <v>279</v>
      </c>
      <c r="B5" s="305"/>
      <c r="C5" s="307" t="str">
        <f>IF('Algemene Informatie'!$B$18=0,"",'Algemene Informatie'!$B$18)</f>
        <v>Fer van Krimpen</v>
      </c>
      <c r="D5" s="308"/>
      <c r="E5" s="176"/>
      <c r="F5" s="177"/>
      <c r="G5" s="177"/>
      <c r="H5" s="178" t="s">
        <v>236</v>
      </c>
      <c r="I5" s="311"/>
      <c r="J5" s="311"/>
    </row>
    <row r="6" spans="1:10" x14ac:dyDescent="0.2">
      <c r="A6" s="305" t="s">
        <v>29</v>
      </c>
      <c r="B6" s="305"/>
      <c r="C6" s="307" t="str">
        <f>IF('Algemene Informatie'!$B$28=0,"",'Algemene Informatie'!$B$28)</f>
        <v>Zuyderleven Groep</v>
      </c>
      <c r="D6" s="308"/>
      <c r="E6" s="176"/>
      <c r="F6" s="177"/>
      <c r="G6" s="177"/>
      <c r="H6" s="178" t="s">
        <v>30</v>
      </c>
      <c r="I6" s="312" t="str">
        <f>IF('Algemene Informatie'!$B$32=0,"",'Algemene Informatie'!$B$32)</f>
        <v>Joris Martens</v>
      </c>
      <c r="J6" s="312"/>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304" t="s">
        <v>238</v>
      </c>
      <c r="C9" s="304"/>
      <c r="D9" s="304"/>
      <c r="E9" s="304"/>
      <c r="F9" s="184" t="s">
        <v>255</v>
      </c>
      <c r="G9" s="304" t="s">
        <v>261</v>
      </c>
      <c r="H9" s="304"/>
      <c r="I9" s="304"/>
      <c r="J9" s="304"/>
    </row>
    <row r="10" spans="1:10" s="144" customFormat="1" ht="25.5" customHeight="1" x14ac:dyDescent="0.2">
      <c r="A10" s="185">
        <v>1</v>
      </c>
      <c r="B10" s="299" t="s">
        <v>254</v>
      </c>
      <c r="C10" s="299"/>
      <c r="D10" s="299"/>
      <c r="E10" s="299"/>
      <c r="F10" s="172"/>
      <c r="G10" s="294"/>
      <c r="H10" s="295"/>
      <c r="I10" s="295"/>
      <c r="J10" s="296"/>
    </row>
    <row r="11" spans="1:10" s="144" customFormat="1" ht="25.5" customHeight="1" x14ac:dyDescent="0.2">
      <c r="A11" s="185">
        <v>2</v>
      </c>
      <c r="B11" s="299" t="s">
        <v>253</v>
      </c>
      <c r="C11" s="299"/>
      <c r="D11" s="299"/>
      <c r="E11" s="299"/>
      <c r="F11" s="172"/>
      <c r="G11" s="294"/>
      <c r="H11" s="295"/>
      <c r="I11" s="295"/>
      <c r="J11" s="296"/>
    </row>
    <row r="12" spans="1:10" s="144" customFormat="1" ht="25.5" customHeight="1" x14ac:dyDescent="0.2">
      <c r="A12" s="185">
        <v>3</v>
      </c>
      <c r="B12" s="299" t="s">
        <v>252</v>
      </c>
      <c r="C12" s="299"/>
      <c r="D12" s="299"/>
      <c r="E12" s="299"/>
      <c r="F12" s="172"/>
      <c r="G12" s="294"/>
      <c r="H12" s="295"/>
      <c r="I12" s="295"/>
      <c r="J12" s="296"/>
    </row>
    <row r="13" spans="1:10" s="144" customFormat="1" ht="25.5" customHeight="1" x14ac:dyDescent="0.2">
      <c r="A13" s="185">
        <v>4</v>
      </c>
      <c r="B13" s="299" t="s">
        <v>251</v>
      </c>
      <c r="C13" s="299"/>
      <c r="D13" s="299"/>
      <c r="E13" s="299"/>
      <c r="F13" s="172"/>
      <c r="G13" s="294"/>
      <c r="H13" s="295"/>
      <c r="I13" s="295"/>
      <c r="J13" s="296"/>
    </row>
    <row r="14" spans="1:10" s="144" customFormat="1" ht="25.5" customHeight="1" x14ac:dyDescent="0.2">
      <c r="A14" s="185">
        <v>5</v>
      </c>
      <c r="B14" s="299" t="s">
        <v>250</v>
      </c>
      <c r="C14" s="299"/>
      <c r="D14" s="299"/>
      <c r="E14" s="299"/>
      <c r="F14" s="172"/>
      <c r="G14" s="294"/>
      <c r="H14" s="295"/>
      <c r="I14" s="295"/>
      <c r="J14" s="296"/>
    </row>
    <row r="15" spans="1:10" s="144" customFormat="1" ht="25.5" customHeight="1" x14ac:dyDescent="0.2">
      <c r="A15" s="185">
        <v>6</v>
      </c>
      <c r="B15" s="299" t="s">
        <v>249</v>
      </c>
      <c r="C15" s="299"/>
      <c r="D15" s="299"/>
      <c r="E15" s="299"/>
      <c r="F15" s="172"/>
      <c r="G15" s="294"/>
      <c r="H15" s="295"/>
      <c r="I15" s="295"/>
      <c r="J15" s="296"/>
    </row>
    <row r="16" spans="1:10" s="144" customFormat="1" ht="25.5" customHeight="1" x14ac:dyDescent="0.2">
      <c r="A16" s="185">
        <v>7</v>
      </c>
      <c r="B16" s="299" t="s">
        <v>248</v>
      </c>
      <c r="C16" s="299"/>
      <c r="D16" s="299"/>
      <c r="E16" s="299"/>
      <c r="F16" s="172"/>
      <c r="G16" s="294"/>
      <c r="H16" s="295"/>
      <c r="I16" s="295"/>
      <c r="J16" s="296"/>
    </row>
    <row r="17" spans="1:10" s="144" customFormat="1" ht="25.5" customHeight="1" x14ac:dyDescent="0.2">
      <c r="A17" s="185">
        <v>8</v>
      </c>
      <c r="B17" s="299" t="s">
        <v>247</v>
      </c>
      <c r="C17" s="299"/>
      <c r="D17" s="299"/>
      <c r="E17" s="299"/>
      <c r="F17" s="172"/>
      <c r="G17" s="294"/>
      <c r="H17" s="295"/>
      <c r="I17" s="295"/>
      <c r="J17" s="296"/>
    </row>
    <row r="18" spans="1:10" s="144" customFormat="1" ht="25.5" customHeight="1" x14ac:dyDescent="0.2">
      <c r="A18" s="185">
        <v>9</v>
      </c>
      <c r="B18" s="299" t="s">
        <v>246</v>
      </c>
      <c r="C18" s="299"/>
      <c r="D18" s="299"/>
      <c r="E18" s="299"/>
      <c r="F18" s="172"/>
      <c r="G18" s="294"/>
      <c r="H18" s="295"/>
      <c r="I18" s="295"/>
      <c r="J18" s="296"/>
    </row>
    <row r="19" spans="1:10" s="144" customFormat="1" ht="25.5" customHeight="1" x14ac:dyDescent="0.2">
      <c r="A19" s="185">
        <v>10</v>
      </c>
      <c r="B19" s="299" t="s">
        <v>245</v>
      </c>
      <c r="C19" s="299"/>
      <c r="D19" s="299"/>
      <c r="E19" s="299"/>
      <c r="F19" s="172"/>
      <c r="G19" s="294"/>
      <c r="H19" s="295"/>
      <c r="I19" s="295"/>
      <c r="J19" s="296"/>
    </row>
    <row r="20" spans="1:10" s="144" customFormat="1" ht="25.5" customHeight="1" x14ac:dyDescent="0.2">
      <c r="A20" s="185">
        <v>11</v>
      </c>
      <c r="B20" s="299" t="s">
        <v>244</v>
      </c>
      <c r="C20" s="299"/>
      <c r="D20" s="299"/>
      <c r="E20" s="299"/>
      <c r="F20" s="172"/>
      <c r="G20" s="294"/>
      <c r="H20" s="295"/>
      <c r="I20" s="295"/>
      <c r="J20" s="296"/>
    </row>
    <row r="21" spans="1:10" s="144" customFormat="1" ht="25.5" customHeight="1" x14ac:dyDescent="0.2">
      <c r="A21" s="185">
        <v>12</v>
      </c>
      <c r="B21" s="299" t="s">
        <v>243</v>
      </c>
      <c r="C21" s="299"/>
      <c r="D21" s="299"/>
      <c r="E21" s="299"/>
      <c r="F21" s="172"/>
      <c r="G21" s="294"/>
      <c r="H21" s="295"/>
      <c r="I21" s="295"/>
      <c r="J21" s="296"/>
    </row>
    <row r="22" spans="1:10" s="144" customFormat="1" ht="25.5" customHeight="1" x14ac:dyDescent="0.2">
      <c r="A22" s="185">
        <v>13</v>
      </c>
      <c r="B22" s="299" t="s">
        <v>242</v>
      </c>
      <c r="C22" s="299"/>
      <c r="D22" s="299"/>
      <c r="E22" s="299"/>
      <c r="F22" s="172"/>
      <c r="G22" s="294"/>
      <c r="H22" s="295"/>
      <c r="I22" s="295"/>
      <c r="J22" s="296"/>
    </row>
    <row r="23" spans="1:10" s="144" customFormat="1" ht="25.5" customHeight="1" x14ac:dyDescent="0.2">
      <c r="A23" s="185">
        <v>14</v>
      </c>
      <c r="B23" s="299" t="s">
        <v>241</v>
      </c>
      <c r="C23" s="299"/>
      <c r="D23" s="299"/>
      <c r="E23" s="299"/>
      <c r="F23" s="172"/>
      <c r="G23" s="294"/>
      <c r="H23" s="295"/>
      <c r="I23" s="295"/>
      <c r="J23" s="296"/>
    </row>
    <row r="24" spans="1:10" s="144" customFormat="1" ht="25.5" customHeight="1" x14ac:dyDescent="0.2">
      <c r="A24" s="185">
        <v>15</v>
      </c>
      <c r="B24" s="299" t="s">
        <v>240</v>
      </c>
      <c r="C24" s="299"/>
      <c r="D24" s="299"/>
      <c r="E24" s="299"/>
      <c r="F24" s="172"/>
      <c r="G24" s="294"/>
      <c r="H24" s="295"/>
      <c r="I24" s="295"/>
      <c r="J24" s="296"/>
    </row>
    <row r="25" spans="1:10" s="144" customFormat="1" ht="25.5" customHeight="1" x14ac:dyDescent="0.2">
      <c r="A25" s="185">
        <v>16</v>
      </c>
      <c r="B25" s="299" t="s">
        <v>239</v>
      </c>
      <c r="C25" s="299"/>
      <c r="D25" s="299"/>
      <c r="E25" s="299"/>
      <c r="F25" s="172"/>
      <c r="G25" s="294"/>
      <c r="H25" s="295"/>
      <c r="I25" s="295"/>
      <c r="J25" s="296"/>
    </row>
    <row r="26" spans="1:10" s="144" customFormat="1" ht="25.5" customHeight="1" x14ac:dyDescent="0.2">
      <c r="A26" s="185">
        <v>17</v>
      </c>
      <c r="B26" s="299" t="s">
        <v>237</v>
      </c>
      <c r="C26" s="299"/>
      <c r="D26" s="299"/>
      <c r="E26" s="299"/>
      <c r="F26" s="172"/>
      <c r="G26" s="294"/>
      <c r="H26" s="295"/>
      <c r="I26" s="295"/>
      <c r="J26" s="296"/>
    </row>
    <row r="27" spans="1:10" s="144" customFormat="1" ht="25.5" customHeight="1" x14ac:dyDescent="0.2">
      <c r="A27" s="186" t="s">
        <v>258</v>
      </c>
      <c r="B27" s="303"/>
      <c r="C27" s="303"/>
      <c r="D27" s="303"/>
      <c r="E27" s="303"/>
      <c r="F27" s="172"/>
      <c r="G27" s="294"/>
      <c r="H27" s="295"/>
      <c r="I27" s="295"/>
      <c r="J27" s="296"/>
    </row>
    <row r="28" spans="1:10" s="144" customFormat="1" ht="25.5" customHeight="1" x14ac:dyDescent="0.2">
      <c r="A28" s="300" t="s">
        <v>259</v>
      </c>
      <c r="B28" s="301"/>
      <c r="C28" s="301"/>
      <c r="D28" s="301"/>
      <c r="E28" s="302"/>
      <c r="F28" s="195"/>
      <c r="G28" s="293" t="s">
        <v>260</v>
      </c>
      <c r="H28" s="293"/>
      <c r="I28" s="293"/>
      <c r="J28" s="293"/>
    </row>
    <row r="29" spans="1:10" x14ac:dyDescent="0.2">
      <c r="A29" s="297" t="s">
        <v>257</v>
      </c>
      <c r="B29" s="297"/>
      <c r="C29" s="298"/>
      <c r="D29" s="298"/>
      <c r="E29" s="298"/>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8">
    <pageSetUpPr fitToPage="1"/>
  </sheetPr>
  <dimension ref="A1:AA28"/>
  <sheetViews>
    <sheetView zoomScaleNormal="100" workbookViewId="0">
      <selection activeCell="C13" sqref="C13:K13"/>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45" t="str">
        <f>DAY('BPV-tijd'!P37)&amp;"-"&amp;MONTH('BPV-tijd'!P37)&amp;"-"&amp;YEAR('BPV-tijd'!P37)&amp;" t/m "&amp;DAY('BPV-tijd'!M47)&amp;"-"&amp;MONTH('BPV-tijd'!M47)&amp;"-"&amp;YEAR('BPV-tijd'!M47)</f>
        <v>11-12-2017 t/m 19-1-2018</v>
      </c>
      <c r="J6" s="346"/>
      <c r="K6" s="347"/>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6">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'BPV-tijd'!P47</f>
        <v>43122</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'BPV-tijd'!Q47</f>
        <v>43123</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'BPV-tijd'!R47</f>
        <v>43124</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'BPV-tijd'!S47</f>
        <v>43125</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'BPV-tijd'!T47</f>
        <v>43126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t="s">
        <v>991</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45" t="str">
        <f>DAY('BPV-tijd'!P37)&amp;"-"&amp;MONTH('BPV-tijd'!P37)&amp;"-"&amp;YEAR('BPV-tijd'!P37)&amp;" t/m "&amp;DAY('BPV-tijd'!M47)&amp;"-"&amp;MONTH('BPV-tijd'!M47)&amp;"-"&amp;YEAR('BPV-tijd'!M47)</f>
        <v>11-12-2017 t/m 19-1-2018</v>
      </c>
      <c r="J6" s="346"/>
      <c r="K6" s="347"/>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988</v>
      </c>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t="s">
        <v>992</v>
      </c>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pageSetUpPr fitToPage="1"/>
  </sheetPr>
  <dimension ref="A1:AA28"/>
  <sheetViews>
    <sheetView zoomScaleNormal="100" workbookViewId="0">
      <selection activeCell="C14" sqref="C14:K1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70"/>
      <c r="J6" s="371"/>
      <c r="K6" s="372"/>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1">
    <pageSetUpPr fitToPage="1"/>
  </sheetPr>
  <dimension ref="A1:AA28"/>
  <sheetViews>
    <sheetView zoomScaleNormal="100" workbookViewId="0">
      <selection activeCell="C12" sqref="C12:K12"/>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70"/>
      <c r="J6" s="371"/>
      <c r="K6" s="372"/>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4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pageSetUpPr fitToPage="1"/>
  </sheetPr>
  <dimension ref="A1:X56"/>
  <sheetViews>
    <sheetView zoomScaleNormal="100" workbookViewId="0">
      <selection activeCell="L49" sqref="L49"/>
    </sheetView>
  </sheetViews>
  <sheetFormatPr defaultRowHeight="12.75" x14ac:dyDescent="0.2"/>
  <cols>
    <col min="1" max="1" width="8" customWidth="1"/>
    <col min="2" max="22" width="6.5703125" customWidth="1"/>
  </cols>
  <sheetData>
    <row r="1" spans="1:23" ht="15.75" x14ac:dyDescent="0.25">
      <c r="A1" s="132" t="s">
        <v>102</v>
      </c>
      <c r="B1" s="50"/>
      <c r="C1" s="50"/>
      <c r="D1" s="50"/>
      <c r="E1" s="50"/>
      <c r="F1" s="50"/>
      <c r="G1" s="50"/>
      <c r="H1" s="50"/>
      <c r="I1" s="50"/>
      <c r="J1" s="130" t="s">
        <v>28</v>
      </c>
      <c r="K1" s="96" t="str">
        <f>IF('Algemene Informatie'!$B$3=0,"",'Algemene Informatie'!$B$3&amp;", "&amp;'Algemene Informatie'!$B$4&amp;" ("&amp;'Algemene Informatie'!$B$5&amp;")"&amp;" "&amp;'Algemene Informatie'!$B$13)</f>
        <v>Strik, Kenley (Kenley) d167989@edu.rocwb.nl</v>
      </c>
      <c r="L1" s="129"/>
      <c r="M1" s="131"/>
      <c r="N1" s="131"/>
      <c r="O1" s="131"/>
      <c r="P1" s="131"/>
      <c r="Q1" s="131"/>
      <c r="R1" s="131"/>
      <c r="S1" s="35"/>
      <c r="T1" s="35"/>
      <c r="U1" s="35"/>
      <c r="V1" s="53"/>
      <c r="W1" s="28"/>
    </row>
    <row r="2" spans="1:23" ht="11.1" customHeight="1" x14ac:dyDescent="0.2">
      <c r="A2" s="59"/>
      <c r="B2" s="27"/>
      <c r="C2" s="27"/>
      <c r="D2" s="27"/>
      <c r="E2" s="27"/>
      <c r="F2" s="27"/>
      <c r="G2" s="27"/>
      <c r="H2" s="27"/>
      <c r="I2" s="27"/>
      <c r="J2" s="27"/>
      <c r="K2" s="27"/>
      <c r="L2" s="27"/>
      <c r="M2" s="27"/>
      <c r="N2" s="27"/>
      <c r="O2" s="27"/>
      <c r="P2" s="27"/>
      <c r="Q2" s="27"/>
      <c r="R2" s="27"/>
      <c r="S2" s="54"/>
      <c r="T2" s="54"/>
      <c r="U2" s="54"/>
      <c r="V2" s="55"/>
      <c r="W2" s="28"/>
    </row>
    <row r="3" spans="1:23" ht="15.75" x14ac:dyDescent="0.25">
      <c r="A3" s="60" t="str">
        <f>IF( 'Algemene Informatie'!B39="Maak een keuze","",'Algemene Informatie'!B39)</f>
        <v>2017-2018</v>
      </c>
      <c r="B3" s="51"/>
      <c r="C3" s="51"/>
      <c r="D3" s="124" t="s">
        <v>54</v>
      </c>
      <c r="E3" s="95" t="str">
        <f>IF('Algemene Informatie'!B40="","",IF('Algemene Informatie'!B41="","",DAY('Algemene Informatie'!B40)&amp;"-"&amp;MONTH('Algemene Informatie'!B40)&amp;"-"&amp;YEAR('Algemene Informatie'!B40)&amp;" t/m "&amp;DAY('Algemene Informatie'!B41)&amp;"-"&amp;MONTH('Algemene Informatie'!B41)&amp;"-"&amp;YEAR('Algemene Informatie'!B41)))</f>
        <v>4-9-2017 t/m 19-1-2018</v>
      </c>
      <c r="F3" s="95"/>
      <c r="G3" s="95"/>
      <c r="H3" s="95"/>
      <c r="I3" s="95"/>
      <c r="J3" s="124" t="s">
        <v>94</v>
      </c>
      <c r="K3" s="264" t="str">
        <f>IF('Algemene Informatie'!B17=0,"",'Algemene Informatie'!B17)</f>
        <v>RIO4-APO3B</v>
      </c>
      <c r="L3" s="264"/>
      <c r="M3" s="264"/>
      <c r="N3" s="124" t="s">
        <v>98</v>
      </c>
      <c r="O3" s="52" t="str">
        <f>IF( 'Algemene Informatie'!B16="Maak een keuze","",'Algemene Informatie'!B16)</f>
        <v>AO (Applicatieontwikkelaar 95311)</v>
      </c>
      <c r="P3" s="51"/>
      <c r="Q3" s="52"/>
      <c r="R3" s="52"/>
      <c r="S3" s="56"/>
      <c r="T3" s="57"/>
      <c r="U3" s="57"/>
      <c r="V3" s="58"/>
      <c r="W3" s="28"/>
    </row>
    <row r="4" spans="1:23" ht="11.1" customHeight="1" x14ac:dyDescent="0.2">
      <c r="A4" s="111"/>
      <c r="B4" s="63"/>
      <c r="C4" s="64"/>
      <c r="D4" s="119"/>
      <c r="E4" s="113"/>
      <c r="F4" s="78"/>
      <c r="G4" s="43"/>
      <c r="H4" s="44"/>
      <c r="I4" s="44"/>
      <c r="J4" s="44"/>
      <c r="K4" s="44"/>
      <c r="L4" s="28"/>
      <c r="M4" s="28"/>
      <c r="N4" s="28"/>
      <c r="O4" s="28"/>
      <c r="P4" s="28"/>
      <c r="Q4" s="28"/>
      <c r="R4" s="28"/>
      <c r="S4" s="28"/>
      <c r="T4" s="28"/>
      <c r="U4" s="28"/>
      <c r="V4" s="28"/>
      <c r="W4" s="28"/>
    </row>
    <row r="5" spans="1:23" ht="11.1" customHeight="1" x14ac:dyDescent="0.2">
      <c r="A5" s="110" t="s">
        <v>232</v>
      </c>
      <c r="B5" s="109">
        <f>(COUNTIF(B18:V19,"G")+COUNTIF(B18:V19,"V")+COUNTIF(B18:V19,"T")+COUNTIF(B23:V24,"G")+COUNTIF(B23:V24,"V")+COUNTIF(B23:V24,"T")+COUNTIF(B28:V29,"G")+COUNTIF(B28:V29,"V")+COUNTIF(B28:V29,"T")+COUNTIF(B33:V34,"G")+COUNTIF(B33:V34,"V")+COUNTIF(B33:V34,"T")+COUNTIF(B38:V39,"G")+COUNTIF(B38:V39,"V")+COUNTIF(B38:V39,"T")+COUNTIF(G43:V44,"G")+COUNTIF(G43:V44,"V")+COUNTIF(G43:V44,"T")+COUNTIF(B48:V49,"G")+COUNTIF(B48:V49,"V")+COUNTIF(B48:V49,"T")+COUNTIF(B53:V54,"G")+COUNTIF(B53:V54,"V")+COUNTIF(B53:V54,"T"))/2</f>
        <v>60</v>
      </c>
      <c r="C5" s="121" t="s">
        <v>234</v>
      </c>
      <c r="D5" s="103"/>
      <c r="E5" s="67" t="s">
        <v>99</v>
      </c>
      <c r="F5" s="43" t="s">
        <v>97</v>
      </c>
      <c r="G5" s="43"/>
      <c r="H5" s="44"/>
      <c r="I5" s="44"/>
      <c r="J5" s="44"/>
      <c r="K5" s="45"/>
      <c r="L5" s="44"/>
      <c r="M5" s="11" t="s">
        <v>1027</v>
      </c>
      <c r="N5" s="12"/>
      <c r="O5" s="12"/>
      <c r="P5" s="12"/>
      <c r="Q5" s="12"/>
      <c r="R5" s="12"/>
      <c r="S5" s="12"/>
      <c r="T5" s="12"/>
      <c r="U5" s="12"/>
      <c r="V5" s="12"/>
      <c r="W5" s="28"/>
    </row>
    <row r="6" spans="1:23" ht="11.1" customHeight="1" x14ac:dyDescent="0.2">
      <c r="A6" s="13"/>
      <c r="B6" s="14"/>
      <c r="C6" s="122"/>
      <c r="D6" s="114"/>
      <c r="E6" s="68" t="s">
        <v>44</v>
      </c>
      <c r="F6" s="43" t="s">
        <v>96</v>
      </c>
      <c r="G6" s="43"/>
      <c r="H6" s="44"/>
      <c r="I6" s="44"/>
      <c r="J6" s="44"/>
      <c r="K6" s="45"/>
      <c r="L6" s="44"/>
      <c r="M6" s="36"/>
      <c r="N6" s="36"/>
      <c r="O6" s="36"/>
      <c r="P6" s="36"/>
      <c r="Q6" s="36"/>
      <c r="R6" s="36"/>
      <c r="S6" s="36"/>
      <c r="T6" s="36"/>
      <c r="U6" s="36"/>
      <c r="V6" s="36"/>
      <c r="W6" s="28"/>
    </row>
    <row r="7" spans="1:23" ht="11.1" customHeight="1" x14ac:dyDescent="0.2">
      <c r="A7" s="110" t="s">
        <v>233</v>
      </c>
      <c r="B7" s="109">
        <f>COUNTA(B18:V19,B23:V24,B28:V29,B33:V34,B38:V39,G43:V44,B48:V49,B53:V54)/2-B5</f>
        <v>25</v>
      </c>
      <c r="C7" s="121" t="s">
        <v>234</v>
      </c>
      <c r="D7" s="115"/>
      <c r="E7" s="68" t="s">
        <v>100</v>
      </c>
      <c r="F7" s="43" t="s">
        <v>282</v>
      </c>
      <c r="G7" s="43"/>
      <c r="H7" s="44"/>
      <c r="I7" s="44"/>
      <c r="J7" s="44"/>
      <c r="K7" s="45"/>
      <c r="L7" s="45"/>
      <c r="M7" s="32"/>
      <c r="N7" s="32"/>
      <c r="O7" s="36"/>
      <c r="P7" s="263" t="s">
        <v>45</v>
      </c>
      <c r="Q7" s="263"/>
      <c r="R7" s="262" t="s">
        <v>1033</v>
      </c>
      <c r="S7" s="262"/>
      <c r="T7" s="262"/>
      <c r="U7" s="262"/>
      <c r="V7" s="262"/>
      <c r="W7" s="28"/>
    </row>
    <row r="8" spans="1:23" ht="11.1" customHeight="1" x14ac:dyDescent="0.2">
      <c r="A8" s="120"/>
      <c r="B8" s="16"/>
      <c r="C8" s="112"/>
      <c r="D8" s="116"/>
      <c r="E8" s="67" t="s">
        <v>46</v>
      </c>
      <c r="F8" s="43" t="s">
        <v>101</v>
      </c>
      <c r="G8" s="43"/>
      <c r="H8" s="44"/>
      <c r="I8" s="44"/>
      <c r="J8" s="44"/>
      <c r="K8" s="44"/>
      <c r="L8" s="45"/>
      <c r="M8" s="32"/>
      <c r="N8" s="36"/>
      <c r="O8" s="36"/>
      <c r="P8" s="36"/>
      <c r="Q8" s="36"/>
      <c r="R8" s="262"/>
      <c r="S8" s="262"/>
      <c r="T8" s="262"/>
      <c r="U8" s="262"/>
      <c r="V8" s="262"/>
      <c r="W8" s="28"/>
    </row>
    <row r="9" spans="1:23" ht="11.1" customHeight="1" x14ac:dyDescent="0.2">
      <c r="A9" s="118"/>
      <c r="B9" s="114"/>
      <c r="C9" s="114"/>
      <c r="D9" s="103"/>
      <c r="E9" s="68" t="s">
        <v>47</v>
      </c>
      <c r="F9" s="43" t="s">
        <v>95</v>
      </c>
      <c r="G9" s="43"/>
      <c r="H9" s="44"/>
      <c r="I9" s="44"/>
      <c r="J9" s="44"/>
      <c r="K9" s="44"/>
      <c r="L9" s="45"/>
      <c r="M9" s="32"/>
      <c r="N9" s="36"/>
      <c r="O9" s="36"/>
      <c r="P9" s="36"/>
      <c r="Q9" s="36"/>
      <c r="R9" s="36"/>
      <c r="S9" s="36"/>
      <c r="T9" s="36"/>
      <c r="U9" s="36"/>
      <c r="V9" s="36"/>
      <c r="W9" s="28"/>
    </row>
    <row r="10" spans="1:23" ht="11.1" customHeight="1" x14ac:dyDescent="0.2">
      <c r="A10" s="114"/>
      <c r="B10" s="114"/>
      <c r="C10" s="114"/>
      <c r="D10" s="117"/>
      <c r="E10" s="136" t="s">
        <v>229</v>
      </c>
      <c r="F10" s="43" t="s">
        <v>283</v>
      </c>
      <c r="G10" s="43"/>
      <c r="H10" s="36"/>
      <c r="I10" s="36"/>
      <c r="J10" s="36"/>
      <c r="K10" s="45"/>
      <c r="L10" s="44"/>
      <c r="M10" s="47" t="s">
        <v>48</v>
      </c>
      <c r="N10" s="47"/>
      <c r="O10" s="47"/>
      <c r="P10" s="47"/>
      <c r="Q10" s="36"/>
      <c r="R10" s="262" t="s">
        <v>49</v>
      </c>
      <c r="S10" s="262"/>
      <c r="T10" s="262"/>
      <c r="U10" s="262"/>
      <c r="V10" s="262"/>
      <c r="W10" s="28"/>
    </row>
    <row r="11" spans="1:23" ht="10.5" customHeight="1" x14ac:dyDescent="0.2">
      <c r="A11" s="114"/>
      <c r="B11" s="114"/>
      <c r="C11" s="114"/>
      <c r="D11" s="117"/>
      <c r="E11" s="250"/>
      <c r="F11" s="251" t="s">
        <v>1035</v>
      </c>
      <c r="G11" s="43"/>
      <c r="H11" s="36"/>
      <c r="I11" s="36"/>
      <c r="J11" s="36"/>
      <c r="K11" s="45"/>
      <c r="L11" s="44"/>
      <c r="M11" s="47"/>
      <c r="N11" s="47"/>
      <c r="O11" s="47"/>
      <c r="P11" s="47"/>
      <c r="Q11" s="36"/>
      <c r="R11" s="262"/>
      <c r="S11" s="262"/>
      <c r="T11" s="262"/>
      <c r="U11" s="262"/>
      <c r="V11" s="262"/>
      <c r="W11" s="28"/>
    </row>
    <row r="12" spans="1:23" ht="11.1" customHeight="1" x14ac:dyDescent="0.2">
      <c r="A12" s="40"/>
      <c r="B12" s="40"/>
      <c r="C12" s="40"/>
      <c r="D12" s="41"/>
      <c r="E12" s="65"/>
      <c r="F12" s="46" t="s">
        <v>1025</v>
      </c>
      <c r="G12" s="46"/>
      <c r="H12" s="36"/>
      <c r="I12" s="36"/>
      <c r="J12" s="36"/>
      <c r="K12" s="45"/>
      <c r="L12" s="44"/>
      <c r="M12" s="47"/>
      <c r="N12" s="47"/>
      <c r="O12" s="47"/>
      <c r="P12" s="47"/>
      <c r="Q12" s="36"/>
      <c r="R12" s="262"/>
      <c r="S12" s="262"/>
      <c r="T12" s="262"/>
      <c r="U12" s="262"/>
      <c r="V12" s="262"/>
      <c r="W12" s="28"/>
    </row>
    <row r="13" spans="1:23" ht="11.1" customHeight="1" x14ac:dyDescent="0.2">
      <c r="A13" s="40"/>
      <c r="B13" s="40"/>
      <c r="C13" s="40"/>
      <c r="D13" s="41"/>
      <c r="E13" s="253"/>
      <c r="F13" s="46" t="s">
        <v>1020</v>
      </c>
      <c r="G13" s="46"/>
      <c r="H13" s="36"/>
      <c r="I13" s="36"/>
      <c r="J13" s="36"/>
      <c r="K13" s="32"/>
      <c r="L13" s="32"/>
      <c r="M13" s="32"/>
      <c r="N13" s="36"/>
      <c r="O13" s="36"/>
      <c r="P13" s="36"/>
      <c r="Q13" s="48"/>
      <c r="R13" s="262"/>
      <c r="S13" s="262"/>
      <c r="T13" s="262"/>
      <c r="U13" s="262"/>
      <c r="V13" s="262"/>
      <c r="W13" s="28"/>
    </row>
    <row r="14" spans="1:23" ht="11.1" customHeight="1" x14ac:dyDescent="0.2">
      <c r="A14" s="40"/>
      <c r="B14" s="40"/>
      <c r="C14" s="40"/>
      <c r="D14" s="41"/>
      <c r="E14" s="66"/>
      <c r="F14" s="46" t="s">
        <v>1021</v>
      </c>
      <c r="G14" s="46"/>
      <c r="H14" s="36"/>
      <c r="I14" s="36"/>
      <c r="J14" s="36"/>
      <c r="K14" s="32"/>
      <c r="L14" s="32"/>
      <c r="M14" s="32"/>
      <c r="N14" s="36"/>
      <c r="O14" s="36"/>
      <c r="P14" s="36"/>
      <c r="Q14" s="48"/>
      <c r="R14" s="123" t="str">
        <f>IF('Algemene Informatie'!B32=0,"",'Algemene Informatie'!B32)</f>
        <v>Joris Martens</v>
      </c>
      <c r="S14" s="49"/>
      <c r="T14" s="49"/>
      <c r="U14" s="49"/>
      <c r="V14" s="49"/>
      <c r="W14" s="28"/>
    </row>
    <row r="15" spans="1:23" ht="11.1" customHeight="1" x14ac:dyDescent="0.2">
      <c r="A15" s="40"/>
      <c r="B15" s="42"/>
      <c r="C15" s="40"/>
      <c r="D15" s="41"/>
      <c r="E15" s="135"/>
      <c r="F15" s="46" t="s">
        <v>1026</v>
      </c>
      <c r="G15" s="46"/>
      <c r="H15" s="36"/>
      <c r="I15" s="36"/>
      <c r="J15" s="36"/>
      <c r="K15" s="32"/>
      <c r="L15" s="32"/>
      <c r="M15" s="32"/>
      <c r="N15" s="36"/>
      <c r="O15" s="36"/>
      <c r="P15" s="265"/>
      <c r="Q15" s="266"/>
      <c r="R15" s="266"/>
      <c r="S15" s="266"/>
      <c r="T15" s="266"/>
      <c r="U15" s="266"/>
      <c r="V15" s="266"/>
      <c r="W15" s="28"/>
    </row>
    <row r="16" spans="1:23" ht="11.1" customHeight="1" x14ac:dyDescent="0.2">
      <c r="A16" s="33" t="s">
        <v>50</v>
      </c>
      <c r="B16" s="38">
        <f>1+INT((B17-DATE(YEAR(B17+4-WEEKDAY(B17+6)),1,5)+WEEKDAY(DATE(YEAR(B17+4-WEEKDAY(B17+6)),1,3)))/7)</f>
        <v>36</v>
      </c>
      <c r="C16" s="33"/>
      <c r="D16" s="33"/>
      <c r="E16" s="33"/>
      <c r="F16" s="33"/>
      <c r="G16" s="33"/>
      <c r="H16" s="33"/>
      <c r="I16" s="38">
        <f>1+INT((I17-DATE(YEAR(I17+4-WEEKDAY(I17+6)),1,5)+WEEKDAY(DATE(YEAR(I17+4-WEEKDAY(I17+6)),1,3)))/7)</f>
        <v>37</v>
      </c>
      <c r="J16" s="33"/>
      <c r="K16" s="33"/>
      <c r="L16" s="33"/>
      <c r="M16" s="33"/>
      <c r="N16" s="33"/>
      <c r="O16" s="33"/>
      <c r="P16" s="38">
        <f>1+INT((P17-DATE(YEAR(P17+4-WEEKDAY(P17+6)),1,5)+WEEKDAY(DATE(YEAR(P17+4-WEEKDAY(P17+6)),1,3)))/7)</f>
        <v>38</v>
      </c>
      <c r="Q16" s="33"/>
      <c r="R16" s="33"/>
      <c r="S16" s="33"/>
      <c r="T16" s="247"/>
      <c r="U16" s="33"/>
      <c r="V16" s="33"/>
      <c r="W16" s="28"/>
    </row>
    <row r="17" spans="1:24" ht="11.1" customHeight="1" x14ac:dyDescent="0.2">
      <c r="A17" s="17" t="s">
        <v>51</v>
      </c>
      <c r="B17" s="201">
        <f>'Algemene Informatie'!B40</f>
        <v>42982</v>
      </c>
      <c r="C17" s="202">
        <f>B17+1</f>
        <v>42983</v>
      </c>
      <c r="D17" s="202">
        <f t="shared" ref="D17:V17" si="0">C17+1</f>
        <v>42984</v>
      </c>
      <c r="E17" s="202">
        <f>D17+1</f>
        <v>42985</v>
      </c>
      <c r="F17" s="246">
        <f t="shared" si="0"/>
        <v>42986</v>
      </c>
      <c r="G17" s="202">
        <f t="shared" si="0"/>
        <v>42987</v>
      </c>
      <c r="H17" s="202">
        <f t="shared" si="0"/>
        <v>42988</v>
      </c>
      <c r="I17" s="202">
        <f t="shared" si="0"/>
        <v>42989</v>
      </c>
      <c r="J17" s="202">
        <f t="shared" si="0"/>
        <v>42990</v>
      </c>
      <c r="K17" s="202">
        <f t="shared" si="0"/>
        <v>42991</v>
      </c>
      <c r="L17" s="202">
        <f t="shared" si="0"/>
        <v>42992</v>
      </c>
      <c r="M17" s="246">
        <f t="shared" si="0"/>
        <v>42993</v>
      </c>
      <c r="N17" s="202">
        <f t="shared" si="0"/>
        <v>42994</v>
      </c>
      <c r="O17" s="202">
        <f t="shared" si="0"/>
        <v>42995</v>
      </c>
      <c r="P17" s="203">
        <f t="shared" si="0"/>
        <v>42996</v>
      </c>
      <c r="Q17" s="202">
        <f t="shared" si="0"/>
        <v>42997</v>
      </c>
      <c r="R17" s="202">
        <f t="shared" si="0"/>
        <v>42998</v>
      </c>
      <c r="S17" s="202">
        <f t="shared" si="0"/>
        <v>42999</v>
      </c>
      <c r="T17" s="252">
        <f t="shared" si="0"/>
        <v>43000</v>
      </c>
      <c r="U17" s="202">
        <f t="shared" si="0"/>
        <v>43001</v>
      </c>
      <c r="V17" s="202">
        <f t="shared" si="0"/>
        <v>43002</v>
      </c>
      <c r="W17" s="28"/>
    </row>
    <row r="18" spans="1:24" s="73" customFormat="1" ht="11.1" customHeight="1" x14ac:dyDescent="0.2">
      <c r="A18" s="69" t="s">
        <v>52</v>
      </c>
      <c r="B18" s="70" t="s">
        <v>99</v>
      </c>
      <c r="C18" s="70" t="s">
        <v>99</v>
      </c>
      <c r="D18" s="70" t="s">
        <v>99</v>
      </c>
      <c r="E18" s="70" t="s">
        <v>99</v>
      </c>
      <c r="F18" s="70"/>
      <c r="G18" s="71"/>
      <c r="H18" s="74"/>
      <c r="I18" s="81" t="s">
        <v>99</v>
      </c>
      <c r="J18" s="70" t="s">
        <v>99</v>
      </c>
      <c r="K18" s="70" t="s">
        <v>99</v>
      </c>
      <c r="L18" s="70" t="s">
        <v>99</v>
      </c>
      <c r="M18" s="70"/>
      <c r="N18" s="71"/>
      <c r="O18" s="71"/>
      <c r="P18" s="81" t="s">
        <v>99</v>
      </c>
      <c r="Q18" s="81" t="s">
        <v>99</v>
      </c>
      <c r="R18" s="81" t="s">
        <v>99</v>
      </c>
      <c r="S18" s="81" t="s">
        <v>99</v>
      </c>
      <c r="T18" s="81"/>
      <c r="U18" s="71"/>
      <c r="V18" s="75"/>
      <c r="W18" s="72"/>
    </row>
    <row r="19" spans="1:24" s="73" customFormat="1" ht="11.1" customHeight="1" x14ac:dyDescent="0.2">
      <c r="A19" s="69" t="s">
        <v>53</v>
      </c>
      <c r="B19" s="70" t="s">
        <v>99</v>
      </c>
      <c r="C19" s="70" t="s">
        <v>99</v>
      </c>
      <c r="D19" s="70" t="s">
        <v>99</v>
      </c>
      <c r="E19" s="70" t="s">
        <v>99</v>
      </c>
      <c r="F19" s="70"/>
      <c r="G19" s="71"/>
      <c r="H19" s="74"/>
      <c r="I19" s="70" t="s">
        <v>99</v>
      </c>
      <c r="J19" s="70" t="s">
        <v>99</v>
      </c>
      <c r="K19" s="70" t="s">
        <v>99</v>
      </c>
      <c r="L19" s="70" t="s">
        <v>99</v>
      </c>
      <c r="M19" s="70"/>
      <c r="N19" s="71"/>
      <c r="O19" s="71"/>
      <c r="P19" s="81" t="s">
        <v>99</v>
      </c>
      <c r="Q19" s="81" t="s">
        <v>99</v>
      </c>
      <c r="R19" s="81" t="s">
        <v>99</v>
      </c>
      <c r="S19" s="81" t="s">
        <v>99</v>
      </c>
      <c r="T19" s="81"/>
      <c r="U19" s="71"/>
      <c r="V19" s="75"/>
      <c r="W19" s="72"/>
    </row>
    <row r="20" spans="1:24" ht="8.1" customHeight="1" x14ac:dyDescent="0.2">
      <c r="A20" s="36"/>
      <c r="B20" s="236" t="s">
        <v>1011</v>
      </c>
      <c r="C20" s="28"/>
      <c r="D20" s="28"/>
      <c r="E20" s="28"/>
      <c r="F20" s="28"/>
      <c r="G20" s="28"/>
      <c r="H20" s="28"/>
      <c r="I20" s="236"/>
      <c r="J20" s="28"/>
      <c r="K20" s="28"/>
      <c r="L20" s="28"/>
      <c r="M20" s="28"/>
      <c r="N20" s="28"/>
      <c r="O20" s="28"/>
      <c r="P20" s="242"/>
      <c r="Q20" s="238"/>
      <c r="R20" s="238"/>
      <c r="S20" s="238"/>
      <c r="T20" s="238"/>
      <c r="U20" s="28"/>
      <c r="V20" s="28"/>
      <c r="W20" s="28"/>
    </row>
    <row r="21" spans="1:24" ht="11.1" customHeight="1" x14ac:dyDescent="0.2">
      <c r="A21" s="33" t="s">
        <v>50</v>
      </c>
      <c r="B21" s="38">
        <f>1+INT((B22-DATE(YEAR(B22+4-WEEKDAY(B22+6)),1,5)+WEEKDAY(DATE(YEAR(B22+4-WEEKDAY(B22+6)),1,3)))/7)</f>
        <v>39</v>
      </c>
      <c r="C21" s="33"/>
      <c r="D21" s="33"/>
      <c r="E21" s="33"/>
      <c r="F21" s="248"/>
      <c r="G21" s="33"/>
      <c r="H21" s="33"/>
      <c r="I21" s="38">
        <f>1+INT((I22-DATE(YEAR(I22+4-WEEKDAY(I22+6)),1,5)+WEEKDAY(DATE(YEAR(I22+4-WEEKDAY(I22+6)),1,3)))/7)</f>
        <v>40</v>
      </c>
      <c r="J21" s="33"/>
      <c r="K21" s="33"/>
      <c r="L21" s="33"/>
      <c r="M21" s="39"/>
      <c r="N21" s="33"/>
      <c r="O21" s="33"/>
      <c r="P21" s="38">
        <f>1+INT((P22-DATE(YEAR(P22+4-WEEKDAY(P22+6)),1,5)+WEEKDAY(DATE(YEAR(P22+4-WEEKDAY(P22+6)),1,3)))/7)</f>
        <v>41</v>
      </c>
      <c r="Q21" s="33"/>
      <c r="R21" s="33"/>
      <c r="S21" s="33"/>
      <c r="T21" s="247"/>
      <c r="U21" s="33"/>
      <c r="V21" s="33"/>
      <c r="W21" s="28"/>
    </row>
    <row r="22" spans="1:24" ht="11.1" customHeight="1" x14ac:dyDescent="0.2">
      <c r="A22" s="17" t="s">
        <v>51</v>
      </c>
      <c r="B22" s="202">
        <f>V17+1</f>
        <v>43003</v>
      </c>
      <c r="C22" s="202">
        <f t="shared" ref="C22:V22" si="1">B22+1</f>
        <v>43004</v>
      </c>
      <c r="D22" s="202">
        <f t="shared" si="1"/>
        <v>43005</v>
      </c>
      <c r="E22" s="202">
        <f>D22+1</f>
        <v>43006</v>
      </c>
      <c r="F22" s="204">
        <f t="shared" si="1"/>
        <v>43007</v>
      </c>
      <c r="G22" s="202">
        <f t="shared" si="1"/>
        <v>43008</v>
      </c>
      <c r="H22" s="202">
        <f t="shared" si="1"/>
        <v>43009</v>
      </c>
      <c r="I22" s="203">
        <f t="shared" si="1"/>
        <v>43010</v>
      </c>
      <c r="J22" s="202">
        <f t="shared" si="1"/>
        <v>43011</v>
      </c>
      <c r="K22" s="202">
        <f t="shared" si="1"/>
        <v>43012</v>
      </c>
      <c r="L22" s="202">
        <f t="shared" si="1"/>
        <v>43013</v>
      </c>
      <c r="M22" s="246">
        <f t="shared" si="1"/>
        <v>43014</v>
      </c>
      <c r="N22" s="202">
        <f t="shared" si="1"/>
        <v>43015</v>
      </c>
      <c r="O22" s="202">
        <f t="shared" si="1"/>
        <v>43016</v>
      </c>
      <c r="P22" s="203">
        <f t="shared" si="1"/>
        <v>43017</v>
      </c>
      <c r="Q22" s="202">
        <f t="shared" si="1"/>
        <v>43018</v>
      </c>
      <c r="R22" s="202">
        <f t="shared" si="1"/>
        <v>43019</v>
      </c>
      <c r="S22" s="202">
        <f t="shared" si="1"/>
        <v>43020</v>
      </c>
      <c r="T22" s="240">
        <f t="shared" si="1"/>
        <v>43021</v>
      </c>
      <c r="U22" s="202">
        <f t="shared" si="1"/>
        <v>43022</v>
      </c>
      <c r="V22" s="202">
        <f t="shared" si="1"/>
        <v>43023</v>
      </c>
      <c r="W22" s="28"/>
    </row>
    <row r="23" spans="1:24" s="73" customFormat="1" ht="11.1" customHeight="1" x14ac:dyDescent="0.2">
      <c r="A23" s="69" t="s">
        <v>52</v>
      </c>
      <c r="B23" s="81" t="s">
        <v>99</v>
      </c>
      <c r="C23" s="81" t="s">
        <v>99</v>
      </c>
      <c r="D23" s="81" t="s">
        <v>99</v>
      </c>
      <c r="E23" s="81" t="s">
        <v>99</v>
      </c>
      <c r="F23" s="81"/>
      <c r="G23" s="71"/>
      <c r="H23" s="74"/>
      <c r="I23" s="70" t="s">
        <v>99</v>
      </c>
      <c r="J23" s="70" t="s">
        <v>99</v>
      </c>
      <c r="K23" s="70" t="s">
        <v>99</v>
      </c>
      <c r="L23" s="81" t="s">
        <v>99</v>
      </c>
      <c r="M23" s="70"/>
      <c r="N23" s="71"/>
      <c r="O23" s="71"/>
      <c r="P23" s="70" t="s">
        <v>99</v>
      </c>
      <c r="Q23" s="70" t="s">
        <v>99</v>
      </c>
      <c r="R23" s="70" t="s">
        <v>99</v>
      </c>
      <c r="S23" s="70" t="s">
        <v>99</v>
      </c>
      <c r="T23" s="70"/>
      <c r="U23" s="71"/>
      <c r="V23" s="75"/>
      <c r="W23" s="72"/>
    </row>
    <row r="24" spans="1:24" s="73" customFormat="1" ht="11.1" customHeight="1" x14ac:dyDescent="0.2">
      <c r="A24" s="69" t="s">
        <v>53</v>
      </c>
      <c r="B24" s="81" t="s">
        <v>99</v>
      </c>
      <c r="C24" s="81" t="s">
        <v>99</v>
      </c>
      <c r="D24" s="81" t="s">
        <v>99</v>
      </c>
      <c r="E24" s="81" t="s">
        <v>99</v>
      </c>
      <c r="F24" s="81"/>
      <c r="G24" s="71"/>
      <c r="H24" s="74"/>
      <c r="I24" s="70" t="s">
        <v>99</v>
      </c>
      <c r="J24" s="70" t="s">
        <v>99</v>
      </c>
      <c r="K24" s="70" t="s">
        <v>99</v>
      </c>
      <c r="L24" s="81" t="s">
        <v>99</v>
      </c>
      <c r="M24" s="70"/>
      <c r="N24" s="71"/>
      <c r="O24" s="71"/>
      <c r="P24" s="70" t="s">
        <v>99</v>
      </c>
      <c r="Q24" s="70" t="s">
        <v>99</v>
      </c>
      <c r="R24" s="70" t="s">
        <v>99</v>
      </c>
      <c r="S24" s="70" t="s">
        <v>99</v>
      </c>
      <c r="T24" s="70"/>
      <c r="U24" s="71"/>
      <c r="V24" s="75"/>
      <c r="W24" s="72"/>
      <c r="X24" s="94"/>
    </row>
    <row r="25" spans="1:24" ht="8.1" customHeight="1" x14ac:dyDescent="0.2">
      <c r="A25" s="36"/>
      <c r="B25" s="261"/>
      <c r="C25" s="261"/>
      <c r="D25" s="261"/>
      <c r="E25" s="261"/>
      <c r="F25" s="261"/>
      <c r="G25" s="28"/>
      <c r="H25" s="28"/>
      <c r="I25" s="62"/>
      <c r="J25" s="28"/>
      <c r="K25" s="241"/>
      <c r="L25" s="236"/>
      <c r="M25" s="28"/>
      <c r="N25" s="28"/>
      <c r="O25" s="28"/>
      <c r="P25" s="37"/>
      <c r="Q25" s="28"/>
      <c r="R25" s="28"/>
      <c r="S25" s="28"/>
      <c r="T25" s="28"/>
      <c r="U25" s="28"/>
      <c r="V25" s="28"/>
      <c r="W25" s="28"/>
    </row>
    <row r="26" spans="1:24" ht="11.1" customHeight="1" x14ac:dyDescent="0.2">
      <c r="A26" s="33" t="s">
        <v>50</v>
      </c>
      <c r="B26" s="38">
        <f>1+INT((B27-DATE(YEAR(B27+4-WEEKDAY(B27+6)),1,5)+WEEKDAY(DATE(YEAR(B27+4-WEEKDAY(B27+6)),1,3)))/7)</f>
        <v>42</v>
      </c>
      <c r="C26" s="33"/>
      <c r="D26" s="33"/>
      <c r="E26" s="33"/>
      <c r="F26" s="33"/>
      <c r="G26" s="33"/>
      <c r="H26" s="33"/>
      <c r="I26" s="38">
        <f>1+INT((I27-DATE(YEAR(I27+4-WEEKDAY(I27+6)),1,5)+WEEKDAY(DATE(YEAR(I27+4-WEEKDAY(I27+6)),1,3)))/7)</f>
        <v>43</v>
      </c>
      <c r="J26" s="33"/>
      <c r="K26" s="33"/>
      <c r="L26" s="33"/>
      <c r="M26" s="39"/>
      <c r="N26" s="33"/>
      <c r="O26" s="33"/>
      <c r="P26" s="38">
        <f>1+INT((P27-DATE(YEAR(P27+4-WEEKDAY(P27+6)),1,5)+WEEKDAY(DATE(YEAR(P27+4-WEEKDAY(P27+6)),1,3)))/7)</f>
        <v>44</v>
      </c>
      <c r="Q26" s="33"/>
      <c r="R26" s="33"/>
      <c r="S26" s="33"/>
      <c r="T26" s="247"/>
      <c r="U26" s="33"/>
      <c r="V26" s="33"/>
      <c r="W26" s="28"/>
    </row>
    <row r="27" spans="1:24" ht="11.1" customHeight="1" x14ac:dyDescent="0.2">
      <c r="A27" s="17" t="s">
        <v>51</v>
      </c>
      <c r="B27" s="202">
        <f>V22+1</f>
        <v>43024</v>
      </c>
      <c r="C27" s="202">
        <f t="shared" ref="C27:V27" si="2">B27+1</f>
        <v>43025</v>
      </c>
      <c r="D27" s="202">
        <f t="shared" si="2"/>
        <v>43026</v>
      </c>
      <c r="E27" s="202">
        <f>D27+1</f>
        <v>43027</v>
      </c>
      <c r="F27" s="202">
        <f t="shared" si="2"/>
        <v>43028</v>
      </c>
      <c r="G27" s="202">
        <f t="shared" si="2"/>
        <v>43029</v>
      </c>
      <c r="H27" s="202">
        <f t="shared" si="2"/>
        <v>43030</v>
      </c>
      <c r="I27" s="202">
        <f t="shared" si="2"/>
        <v>43031</v>
      </c>
      <c r="J27" s="202">
        <f t="shared" si="2"/>
        <v>43032</v>
      </c>
      <c r="K27" s="202">
        <f t="shared" si="2"/>
        <v>43033</v>
      </c>
      <c r="L27" s="202">
        <f t="shared" si="2"/>
        <v>43034</v>
      </c>
      <c r="M27" s="246">
        <f>L27+1</f>
        <v>43035</v>
      </c>
      <c r="N27" s="202">
        <f t="shared" si="2"/>
        <v>43036</v>
      </c>
      <c r="O27" s="202">
        <f t="shared" si="2"/>
        <v>43037</v>
      </c>
      <c r="P27" s="203">
        <f t="shared" si="2"/>
        <v>43038</v>
      </c>
      <c r="Q27" s="202">
        <f t="shared" si="2"/>
        <v>43039</v>
      </c>
      <c r="R27" s="202">
        <f t="shared" si="2"/>
        <v>43040</v>
      </c>
      <c r="S27" s="202">
        <f t="shared" si="2"/>
        <v>43041</v>
      </c>
      <c r="T27" s="204">
        <f t="shared" si="2"/>
        <v>43042</v>
      </c>
      <c r="U27" s="202">
        <f t="shared" si="2"/>
        <v>43043</v>
      </c>
      <c r="V27" s="202">
        <f t="shared" si="2"/>
        <v>43044</v>
      </c>
      <c r="W27" s="28"/>
    </row>
    <row r="28" spans="1:24" s="73" customFormat="1" ht="11.1" customHeight="1" x14ac:dyDescent="0.2">
      <c r="A28" s="69" t="s">
        <v>52</v>
      </c>
      <c r="B28" s="81" t="s">
        <v>100</v>
      </c>
      <c r="C28" s="81" t="s">
        <v>100</v>
      </c>
      <c r="D28" s="81" t="s">
        <v>100</v>
      </c>
      <c r="E28" s="81" t="s">
        <v>100</v>
      </c>
      <c r="F28" s="81" t="s">
        <v>100</v>
      </c>
      <c r="G28" s="71"/>
      <c r="H28" s="74"/>
      <c r="I28" s="70" t="s">
        <v>99</v>
      </c>
      <c r="J28" s="70" t="s">
        <v>99</v>
      </c>
      <c r="K28" s="70" t="s">
        <v>99</v>
      </c>
      <c r="L28" s="81" t="s">
        <v>99</v>
      </c>
      <c r="M28" s="70"/>
      <c r="N28" s="71"/>
      <c r="O28" s="71"/>
      <c r="P28" s="70" t="s">
        <v>99</v>
      </c>
      <c r="Q28" s="70" t="s">
        <v>99</v>
      </c>
      <c r="R28" s="70" t="s">
        <v>99</v>
      </c>
      <c r="S28" s="70" t="s">
        <v>99</v>
      </c>
      <c r="T28" s="70"/>
      <c r="U28" s="71"/>
      <c r="V28" s="75"/>
      <c r="W28" s="72"/>
    </row>
    <row r="29" spans="1:24" s="73" customFormat="1" ht="11.1" customHeight="1" x14ac:dyDescent="0.2">
      <c r="A29" s="69" t="s">
        <v>53</v>
      </c>
      <c r="B29" s="81" t="s">
        <v>100</v>
      </c>
      <c r="C29" s="81" t="s">
        <v>100</v>
      </c>
      <c r="D29" s="81" t="s">
        <v>100</v>
      </c>
      <c r="E29" s="81" t="s">
        <v>100</v>
      </c>
      <c r="F29" s="81" t="s">
        <v>100</v>
      </c>
      <c r="G29" s="71"/>
      <c r="H29" s="74"/>
      <c r="I29" s="70" t="s">
        <v>99</v>
      </c>
      <c r="J29" s="70" t="s">
        <v>99</v>
      </c>
      <c r="K29" s="70" t="s">
        <v>99</v>
      </c>
      <c r="L29" s="81" t="s">
        <v>99</v>
      </c>
      <c r="M29" s="70"/>
      <c r="N29" s="71"/>
      <c r="O29" s="71"/>
      <c r="P29" s="70" t="s">
        <v>99</v>
      </c>
      <c r="Q29" s="70" t="s">
        <v>99</v>
      </c>
      <c r="R29" s="70" t="s">
        <v>99</v>
      </c>
      <c r="S29" s="70" t="s">
        <v>99</v>
      </c>
      <c r="T29" s="70"/>
      <c r="U29" s="71"/>
      <c r="V29" s="75"/>
      <c r="W29" s="72"/>
    </row>
    <row r="30" spans="1:24" ht="8.1" customHeight="1" x14ac:dyDescent="0.2">
      <c r="A30" s="36"/>
      <c r="B30" s="236"/>
      <c r="G30" s="28"/>
      <c r="H30" s="28"/>
      <c r="I30" s="261"/>
      <c r="J30" s="261"/>
      <c r="K30" s="261"/>
      <c r="L30" s="261"/>
      <c r="M30" s="261"/>
      <c r="N30" s="28"/>
      <c r="O30" s="28"/>
      <c r="P30" s="238"/>
      <c r="Q30" s="238"/>
      <c r="R30" s="238"/>
      <c r="S30" s="238"/>
      <c r="T30" s="236"/>
      <c r="U30" s="28"/>
      <c r="V30" s="28"/>
      <c r="W30" s="28"/>
    </row>
    <row r="31" spans="1:24" ht="11.1" customHeight="1" x14ac:dyDescent="0.2">
      <c r="A31" s="33" t="s">
        <v>50</v>
      </c>
      <c r="B31" s="38">
        <f>1+INT((B32-DATE(YEAR(B32+4-WEEKDAY(B32+6)),1,5)+WEEKDAY(DATE(YEAR(B32+4-WEEKDAY(B32+6)),1,3)))/7)</f>
        <v>45</v>
      </c>
      <c r="C31" s="33"/>
      <c r="D31" s="33"/>
      <c r="E31" s="33"/>
      <c r="F31" s="62"/>
      <c r="G31" s="33"/>
      <c r="H31" s="33"/>
      <c r="I31" s="38">
        <f>1+INT((I32-DATE(YEAR(I32+4-WEEKDAY(I32+6)),1,5)+WEEKDAY(DATE(YEAR(I32+4-WEEKDAY(I32+6)),1,3)))/7)</f>
        <v>46</v>
      </c>
      <c r="J31" s="33"/>
      <c r="K31" s="33"/>
      <c r="L31" s="33"/>
      <c r="M31" s="39"/>
      <c r="N31" s="33"/>
      <c r="O31" s="33"/>
      <c r="P31" s="38">
        <f>1+INT((P32-DATE(YEAR(P32+4-WEEKDAY(P32+6)),1,5)+WEEKDAY(DATE(YEAR(P32+4-WEEKDAY(P32+6)),1,3)))/7)</f>
        <v>47</v>
      </c>
      <c r="Q31" s="33"/>
      <c r="R31" s="33"/>
      <c r="S31" s="33"/>
      <c r="U31" s="33"/>
      <c r="V31" s="33"/>
      <c r="W31" s="28"/>
    </row>
    <row r="32" spans="1:24" ht="11.1" customHeight="1" x14ac:dyDescent="0.2">
      <c r="A32" s="17" t="s">
        <v>51</v>
      </c>
      <c r="B32" s="203">
        <f>V27+1</f>
        <v>43045</v>
      </c>
      <c r="C32" s="202">
        <f t="shared" ref="C32:V32" si="3">B32+1</f>
        <v>43046</v>
      </c>
      <c r="D32" s="202">
        <f t="shared" si="3"/>
        <v>43047</v>
      </c>
      <c r="E32" s="202">
        <f>D32+1</f>
        <v>43048</v>
      </c>
      <c r="F32" s="246">
        <f t="shared" si="3"/>
        <v>43049</v>
      </c>
      <c r="G32" s="202">
        <f t="shared" si="3"/>
        <v>43050</v>
      </c>
      <c r="H32" s="202">
        <f t="shared" si="3"/>
        <v>43051</v>
      </c>
      <c r="I32" s="203">
        <f t="shared" si="3"/>
        <v>43052</v>
      </c>
      <c r="J32" s="202">
        <f t="shared" si="3"/>
        <v>43053</v>
      </c>
      <c r="K32" s="202">
        <f t="shared" si="3"/>
        <v>43054</v>
      </c>
      <c r="L32" s="202">
        <f t="shared" si="3"/>
        <v>43055</v>
      </c>
      <c r="M32" s="246">
        <f t="shared" si="3"/>
        <v>43056</v>
      </c>
      <c r="N32" s="202">
        <f t="shared" si="3"/>
        <v>43057</v>
      </c>
      <c r="O32" s="202">
        <f t="shared" si="3"/>
        <v>43058</v>
      </c>
      <c r="P32" s="202">
        <f t="shared" si="3"/>
        <v>43059</v>
      </c>
      <c r="Q32" s="202">
        <f t="shared" si="3"/>
        <v>43060</v>
      </c>
      <c r="R32" s="202">
        <f t="shared" si="3"/>
        <v>43061</v>
      </c>
      <c r="S32" s="202">
        <f t="shared" si="3"/>
        <v>43062</v>
      </c>
      <c r="T32" s="246">
        <f t="shared" si="3"/>
        <v>43063</v>
      </c>
      <c r="U32" s="202">
        <f t="shared" si="3"/>
        <v>43064</v>
      </c>
      <c r="V32" s="202">
        <f t="shared" si="3"/>
        <v>43065</v>
      </c>
      <c r="W32" s="28"/>
    </row>
    <row r="33" spans="1:23" s="73" customFormat="1" ht="11.1" customHeight="1" x14ac:dyDescent="0.2">
      <c r="A33" s="69" t="s">
        <v>52</v>
      </c>
      <c r="B33" s="81" t="s">
        <v>229</v>
      </c>
      <c r="C33" s="81" t="s">
        <v>229</v>
      </c>
      <c r="D33" s="81" t="s">
        <v>229</v>
      </c>
      <c r="E33" s="81" t="s">
        <v>229</v>
      </c>
      <c r="F33" s="81" t="s">
        <v>229</v>
      </c>
      <c r="G33" s="71"/>
      <c r="H33" s="74"/>
      <c r="I33" s="81" t="s">
        <v>99</v>
      </c>
      <c r="J33" s="81" t="s">
        <v>99</v>
      </c>
      <c r="K33" s="81" t="s">
        <v>99</v>
      </c>
      <c r="L33" s="81" t="s">
        <v>99</v>
      </c>
      <c r="M33" s="81"/>
      <c r="N33" s="71"/>
      <c r="O33" s="71"/>
      <c r="P33" s="81" t="s">
        <v>99</v>
      </c>
      <c r="Q33" s="70" t="s">
        <v>99</v>
      </c>
      <c r="R33" s="70" t="s">
        <v>99</v>
      </c>
      <c r="S33" s="70" t="s">
        <v>99</v>
      </c>
      <c r="T33" s="70"/>
      <c r="U33" s="71"/>
      <c r="V33" s="75"/>
      <c r="W33" s="72"/>
    </row>
    <row r="34" spans="1:23" s="73" customFormat="1" ht="11.1" customHeight="1" x14ac:dyDescent="0.2">
      <c r="A34" s="69" t="s">
        <v>53</v>
      </c>
      <c r="B34" s="81" t="s">
        <v>229</v>
      </c>
      <c r="C34" s="81" t="s">
        <v>229</v>
      </c>
      <c r="D34" s="81" t="s">
        <v>229</v>
      </c>
      <c r="E34" s="81" t="s">
        <v>229</v>
      </c>
      <c r="F34" s="81" t="s">
        <v>229</v>
      </c>
      <c r="G34" s="71"/>
      <c r="H34" s="74"/>
      <c r="I34" s="81" t="s">
        <v>99</v>
      </c>
      <c r="J34" s="81" t="s">
        <v>99</v>
      </c>
      <c r="K34" s="81" t="s">
        <v>99</v>
      </c>
      <c r="L34" s="81" t="s">
        <v>99</v>
      </c>
      <c r="M34" s="81"/>
      <c r="N34" s="71"/>
      <c r="O34" s="71"/>
      <c r="P34" s="81" t="s">
        <v>99</v>
      </c>
      <c r="Q34" s="70" t="s">
        <v>99</v>
      </c>
      <c r="R34" s="70" t="s">
        <v>99</v>
      </c>
      <c r="S34" s="70" t="s">
        <v>99</v>
      </c>
      <c r="T34" s="70"/>
      <c r="U34" s="71"/>
      <c r="V34" s="75"/>
      <c r="W34" s="72"/>
    </row>
    <row r="35" spans="1:23" ht="8.1" customHeight="1" x14ac:dyDescent="0.2">
      <c r="A35" s="36"/>
      <c r="B35" s="261" t="s">
        <v>1016</v>
      </c>
      <c r="C35" s="261"/>
      <c r="D35" s="261"/>
      <c r="E35" s="261"/>
      <c r="F35" s="261"/>
      <c r="G35" s="28"/>
      <c r="H35" s="28"/>
      <c r="I35" s="267" t="s">
        <v>1017</v>
      </c>
      <c r="J35" s="267"/>
      <c r="K35" s="267"/>
      <c r="L35" s="267"/>
      <c r="M35" s="242"/>
      <c r="N35" s="28"/>
      <c r="O35" s="28"/>
      <c r="P35" s="236"/>
      <c r="Q35" s="28"/>
      <c r="R35" s="28"/>
      <c r="S35" s="28"/>
      <c r="T35" s="28"/>
      <c r="U35" s="28"/>
      <c r="V35" s="28"/>
      <c r="W35" s="28"/>
    </row>
    <row r="36" spans="1:23" ht="11.1" customHeight="1" x14ac:dyDescent="0.2">
      <c r="A36" s="33" t="s">
        <v>50</v>
      </c>
      <c r="B36" s="38">
        <f>1+INT((B37-DATE(YEAR(B37+4-WEEKDAY(B37+6)),1,5)+WEEKDAY(DATE(YEAR(B37+4-WEEKDAY(B37+6)),1,3)))/7)</f>
        <v>48</v>
      </c>
      <c r="C36" s="33"/>
      <c r="D36" s="33"/>
      <c r="E36" s="33"/>
      <c r="F36" s="248"/>
      <c r="G36" s="33"/>
      <c r="H36" s="33"/>
      <c r="I36" s="38">
        <f>1+INT((I37-DATE(YEAR(I37+4-WEEKDAY(I37+6)),1,5)+WEEKDAY(DATE(YEAR(I37+4-WEEKDAY(I37+6)),1,3)))/7)</f>
        <v>49</v>
      </c>
      <c r="J36" s="33"/>
      <c r="K36" s="33"/>
      <c r="L36" s="33"/>
      <c r="M36" s="39"/>
      <c r="N36" s="33"/>
      <c r="O36" s="33"/>
      <c r="P36" s="38">
        <f>1+INT((P37-DATE(YEAR(P37+4-WEEKDAY(P37+6)),1,5)+WEEKDAY(DATE(YEAR(P37+4-WEEKDAY(P37+6)),1,3)))/7)</f>
        <v>50</v>
      </c>
      <c r="Q36" s="33"/>
      <c r="R36" s="33"/>
      <c r="S36" s="33"/>
      <c r="T36" s="39"/>
      <c r="U36" s="33"/>
      <c r="V36" s="33"/>
      <c r="W36" s="28"/>
    </row>
    <row r="37" spans="1:23" ht="11.1" customHeight="1" x14ac:dyDescent="0.2">
      <c r="A37" s="17" t="s">
        <v>51</v>
      </c>
      <c r="B37" s="203">
        <f>V32+1</f>
        <v>43066</v>
      </c>
      <c r="C37" s="202">
        <f t="shared" ref="C37:V37" si="4">B37+1</f>
        <v>43067</v>
      </c>
      <c r="D37" s="202">
        <f t="shared" si="4"/>
        <v>43068</v>
      </c>
      <c r="E37" s="202">
        <f>D37+1</f>
        <v>43069</v>
      </c>
      <c r="F37" s="204">
        <f t="shared" si="4"/>
        <v>43070</v>
      </c>
      <c r="G37" s="202">
        <f t="shared" si="4"/>
        <v>43071</v>
      </c>
      <c r="H37" s="202">
        <f t="shared" si="4"/>
        <v>43072</v>
      </c>
      <c r="I37" s="202">
        <f t="shared" si="4"/>
        <v>43073</v>
      </c>
      <c r="J37" s="202">
        <f t="shared" si="4"/>
        <v>43074</v>
      </c>
      <c r="K37" s="202">
        <f t="shared" si="4"/>
        <v>43075</v>
      </c>
      <c r="L37" s="203">
        <f t="shared" si="4"/>
        <v>43076</v>
      </c>
      <c r="M37" s="246">
        <f t="shared" si="4"/>
        <v>43077</v>
      </c>
      <c r="N37" s="202">
        <f t="shared" si="4"/>
        <v>43078</v>
      </c>
      <c r="O37" s="202">
        <f t="shared" si="4"/>
        <v>43079</v>
      </c>
      <c r="P37" s="202">
        <f t="shared" si="4"/>
        <v>43080</v>
      </c>
      <c r="Q37" s="202">
        <f t="shared" si="4"/>
        <v>43081</v>
      </c>
      <c r="R37" s="202">
        <f t="shared" si="4"/>
        <v>43082</v>
      </c>
      <c r="S37" s="202">
        <f t="shared" si="4"/>
        <v>43083</v>
      </c>
      <c r="T37" s="246">
        <f t="shared" si="4"/>
        <v>43084</v>
      </c>
      <c r="U37" s="202">
        <f t="shared" si="4"/>
        <v>43085</v>
      </c>
      <c r="V37" s="202">
        <f t="shared" si="4"/>
        <v>43086</v>
      </c>
      <c r="W37" s="28"/>
    </row>
    <row r="38" spans="1:23" s="73" customFormat="1" ht="11.1" customHeight="1" x14ac:dyDescent="0.2">
      <c r="A38" s="69" t="s">
        <v>52</v>
      </c>
      <c r="B38" s="81" t="s">
        <v>99</v>
      </c>
      <c r="C38" s="70" t="s">
        <v>99</v>
      </c>
      <c r="D38" s="70" t="s">
        <v>99</v>
      </c>
      <c r="E38" s="70" t="s">
        <v>99</v>
      </c>
      <c r="F38" s="70"/>
      <c r="G38" s="71"/>
      <c r="H38" s="74"/>
      <c r="I38" s="81" t="s">
        <v>99</v>
      </c>
      <c r="J38" s="81" t="s">
        <v>99</v>
      </c>
      <c r="K38" s="81" t="s">
        <v>99</v>
      </c>
      <c r="L38" s="81" t="s">
        <v>99</v>
      </c>
      <c r="M38" s="81"/>
      <c r="N38" s="71"/>
      <c r="O38" s="71"/>
      <c r="P38" s="81" t="s">
        <v>99</v>
      </c>
      <c r="Q38" s="81" t="s">
        <v>99</v>
      </c>
      <c r="R38" s="81" t="s">
        <v>99</v>
      </c>
      <c r="S38" s="81" t="s">
        <v>99</v>
      </c>
      <c r="T38" s="81"/>
      <c r="U38" s="71"/>
      <c r="V38" s="75"/>
      <c r="W38" s="72"/>
    </row>
    <row r="39" spans="1:23" s="73" customFormat="1" ht="11.1" customHeight="1" x14ac:dyDescent="0.2">
      <c r="A39" s="69" t="s">
        <v>53</v>
      </c>
      <c r="B39" s="81" t="s">
        <v>99</v>
      </c>
      <c r="C39" s="70" t="s">
        <v>99</v>
      </c>
      <c r="D39" s="70" t="s">
        <v>99</v>
      </c>
      <c r="E39" s="70" t="s">
        <v>99</v>
      </c>
      <c r="F39" s="70"/>
      <c r="G39" s="71"/>
      <c r="H39" s="74"/>
      <c r="I39" s="81" t="s">
        <v>99</v>
      </c>
      <c r="J39" s="81" t="s">
        <v>99</v>
      </c>
      <c r="K39" s="81" t="s">
        <v>99</v>
      </c>
      <c r="L39" s="81" t="s">
        <v>99</v>
      </c>
      <c r="M39" s="81"/>
      <c r="N39" s="71"/>
      <c r="O39" s="71"/>
      <c r="P39" s="81" t="s">
        <v>99</v>
      </c>
      <c r="Q39" s="81" t="s">
        <v>99</v>
      </c>
      <c r="R39" s="81" t="s">
        <v>99</v>
      </c>
      <c r="S39" s="81" t="s">
        <v>99</v>
      </c>
      <c r="T39" s="81"/>
      <c r="U39" s="71"/>
      <c r="V39" s="75"/>
      <c r="W39" s="72"/>
    </row>
    <row r="40" spans="1:23" ht="8.1" customHeight="1" x14ac:dyDescent="0.2">
      <c r="A40" s="36"/>
      <c r="B40" s="236"/>
      <c r="C40" s="28"/>
      <c r="D40" s="28"/>
      <c r="E40" s="28"/>
      <c r="F40" s="236"/>
      <c r="G40" s="28"/>
      <c r="H40" s="28"/>
      <c r="I40" s="261"/>
      <c r="J40" s="261"/>
      <c r="K40" s="261"/>
      <c r="L40" s="261"/>
      <c r="M40" s="261"/>
      <c r="N40" s="28"/>
      <c r="O40" s="28"/>
      <c r="P40" s="238"/>
      <c r="Q40" s="238"/>
      <c r="R40" s="238"/>
      <c r="S40" s="236"/>
      <c r="T40" s="238"/>
      <c r="U40" s="28"/>
      <c r="V40" s="28"/>
      <c r="W40" s="28"/>
    </row>
    <row r="41" spans="1:23" ht="11.1" customHeight="1" x14ac:dyDescent="0.2">
      <c r="A41" s="33" t="s">
        <v>50</v>
      </c>
      <c r="B41" s="38">
        <f>1+INT((B42-DATE(YEAR(B42+4-WEEKDAY(B42+6)),1,5)+WEEKDAY(DATE(YEAR(B42+4-WEEKDAY(B42+6)),1,3)))/7)</f>
        <v>51</v>
      </c>
      <c r="C41" s="33"/>
      <c r="D41" s="33"/>
      <c r="E41" s="33"/>
      <c r="F41" s="33"/>
      <c r="G41" s="33"/>
      <c r="H41" s="33"/>
      <c r="I41" s="38">
        <f>1+INT((I42-DATE(YEAR(I42+4-WEEKDAY(I42+6)),1,5)+WEEKDAY(DATE(YEAR(I42+4-WEEKDAY(I42+6)),1,3)))/7)</f>
        <v>52</v>
      </c>
      <c r="J41" s="33"/>
      <c r="K41" s="33"/>
      <c r="L41" s="33"/>
      <c r="M41" s="39"/>
      <c r="N41" s="33"/>
      <c r="O41" s="33"/>
      <c r="P41" s="38">
        <f>1+INT((P42-DATE(YEAR(P42+4-WEEKDAY(P42+6)),1,5)+WEEKDAY(DATE(YEAR(P42+4-WEEKDAY(P42+6)),1,3)))/7)</f>
        <v>1</v>
      </c>
      <c r="Q41" s="33"/>
      <c r="R41" s="33"/>
      <c r="S41" s="33"/>
      <c r="T41" s="61"/>
      <c r="U41" s="33"/>
      <c r="V41" s="33"/>
      <c r="W41" s="28"/>
    </row>
    <row r="42" spans="1:23" ht="11.1" customHeight="1" x14ac:dyDescent="0.2">
      <c r="A42" s="17" t="s">
        <v>51</v>
      </c>
      <c r="B42" s="202">
        <f>V37+1</f>
        <v>43087</v>
      </c>
      <c r="C42" s="202">
        <f t="shared" ref="C42:V42" si="5">B42+1</f>
        <v>43088</v>
      </c>
      <c r="D42" s="202">
        <f t="shared" si="5"/>
        <v>43089</v>
      </c>
      <c r="E42" s="202">
        <f>D42+1</f>
        <v>43090</v>
      </c>
      <c r="F42" s="246">
        <f t="shared" si="5"/>
        <v>43091</v>
      </c>
      <c r="G42" s="202">
        <f t="shared" si="5"/>
        <v>43092</v>
      </c>
      <c r="H42" s="202">
        <f t="shared" si="5"/>
        <v>43093</v>
      </c>
      <c r="I42" s="203">
        <f t="shared" si="5"/>
        <v>43094</v>
      </c>
      <c r="J42" s="203">
        <f t="shared" si="5"/>
        <v>43095</v>
      </c>
      <c r="K42" s="202">
        <f t="shared" si="5"/>
        <v>43096</v>
      </c>
      <c r="L42" s="202">
        <f t="shared" si="5"/>
        <v>43097</v>
      </c>
      <c r="M42" s="202">
        <f t="shared" si="5"/>
        <v>43098</v>
      </c>
      <c r="N42" s="202">
        <f t="shared" si="5"/>
        <v>43099</v>
      </c>
      <c r="O42" s="202">
        <f t="shared" si="5"/>
        <v>43100</v>
      </c>
      <c r="P42" s="202">
        <f t="shared" si="5"/>
        <v>43101</v>
      </c>
      <c r="Q42" s="202">
        <f t="shared" si="5"/>
        <v>43102</v>
      </c>
      <c r="R42" s="202">
        <f t="shared" si="5"/>
        <v>43103</v>
      </c>
      <c r="S42" s="202">
        <f t="shared" si="5"/>
        <v>43104</v>
      </c>
      <c r="T42" s="246">
        <f t="shared" si="5"/>
        <v>43105</v>
      </c>
      <c r="U42" s="202">
        <f t="shared" si="5"/>
        <v>43106</v>
      </c>
      <c r="V42" s="202">
        <f t="shared" si="5"/>
        <v>43107</v>
      </c>
      <c r="W42" s="28"/>
    </row>
    <row r="43" spans="1:23" s="73" customFormat="1" ht="11.1" customHeight="1" x14ac:dyDescent="0.2">
      <c r="A43" s="69" t="s">
        <v>52</v>
      </c>
      <c r="B43" s="81" t="s">
        <v>99</v>
      </c>
      <c r="C43" s="81" t="s">
        <v>99</v>
      </c>
      <c r="D43" s="81" t="s">
        <v>99</v>
      </c>
      <c r="E43" s="81" t="s">
        <v>99</v>
      </c>
      <c r="F43" s="81"/>
      <c r="G43" s="71"/>
      <c r="H43" s="74"/>
      <c r="I43" s="70" t="s">
        <v>100</v>
      </c>
      <c r="J43" s="70" t="s">
        <v>100</v>
      </c>
      <c r="K43" s="70" t="s">
        <v>100</v>
      </c>
      <c r="L43" s="70" t="s">
        <v>100</v>
      </c>
      <c r="M43" s="70" t="s">
        <v>100</v>
      </c>
      <c r="N43" s="71"/>
      <c r="O43" s="71"/>
      <c r="P43" s="70" t="s">
        <v>100</v>
      </c>
      <c r="Q43" s="70" t="s">
        <v>100</v>
      </c>
      <c r="R43" s="70" t="s">
        <v>100</v>
      </c>
      <c r="S43" s="70" t="s">
        <v>100</v>
      </c>
      <c r="T43" s="70" t="s">
        <v>100</v>
      </c>
      <c r="U43" s="71"/>
      <c r="V43" s="75"/>
      <c r="W43" s="72"/>
    </row>
    <row r="44" spans="1:23" s="73" customFormat="1" ht="11.1" customHeight="1" x14ac:dyDescent="0.2">
      <c r="A44" s="69" t="s">
        <v>53</v>
      </c>
      <c r="B44" s="81" t="s">
        <v>99</v>
      </c>
      <c r="C44" s="81" t="s">
        <v>99</v>
      </c>
      <c r="D44" s="81" t="s">
        <v>99</v>
      </c>
      <c r="E44" s="81" t="s">
        <v>99</v>
      </c>
      <c r="F44" s="81"/>
      <c r="G44" s="71"/>
      <c r="H44" s="74"/>
      <c r="I44" s="70" t="s">
        <v>100</v>
      </c>
      <c r="J44" s="70" t="s">
        <v>100</v>
      </c>
      <c r="K44" s="70" t="s">
        <v>100</v>
      </c>
      <c r="L44" s="70" t="s">
        <v>100</v>
      </c>
      <c r="M44" s="70" t="s">
        <v>100</v>
      </c>
      <c r="N44" s="71"/>
      <c r="O44" s="71"/>
      <c r="P44" s="70" t="s">
        <v>100</v>
      </c>
      <c r="Q44" s="70" t="s">
        <v>100</v>
      </c>
      <c r="R44" s="70" t="s">
        <v>100</v>
      </c>
      <c r="S44" s="70" t="s">
        <v>100</v>
      </c>
      <c r="T44" s="70" t="s">
        <v>100</v>
      </c>
      <c r="U44" s="71"/>
      <c r="V44" s="75"/>
      <c r="W44" s="72"/>
    </row>
    <row r="45" spans="1:23" ht="8.1" customHeight="1" x14ac:dyDescent="0.2">
      <c r="A45" s="36"/>
      <c r="B45" s="261"/>
      <c r="C45" s="261"/>
      <c r="D45" s="261"/>
      <c r="E45" s="261"/>
      <c r="F45" s="261"/>
      <c r="G45" s="28"/>
      <c r="H45" s="28"/>
      <c r="I45" s="236"/>
      <c r="J45" s="238"/>
      <c r="K45" s="238"/>
      <c r="L45" s="238"/>
      <c r="M45" s="238"/>
      <c r="N45" s="28"/>
      <c r="O45" s="28"/>
      <c r="P45" s="236"/>
      <c r="Q45" s="28"/>
      <c r="R45" s="28"/>
      <c r="S45" s="28"/>
      <c r="T45" s="236"/>
      <c r="U45" s="28"/>
      <c r="V45" s="28"/>
      <c r="W45" s="28"/>
    </row>
    <row r="46" spans="1:23" ht="11.1" customHeight="1" x14ac:dyDescent="0.2">
      <c r="A46" s="33" t="s">
        <v>50</v>
      </c>
      <c r="B46" s="38">
        <f>1+INT((B47-DATE(YEAR(B47+4-WEEKDAY(B47+6)),1,5)+WEEKDAY(DATE(YEAR(B47+4-WEEKDAY(B47+6)),1,3)))/7)</f>
        <v>2</v>
      </c>
      <c r="C46" s="33"/>
      <c r="D46" s="33"/>
      <c r="E46" s="33"/>
      <c r="F46" s="249"/>
      <c r="G46" s="33"/>
      <c r="H46" s="33"/>
      <c r="I46" s="38">
        <f>1+INT((I47-DATE(YEAR(I47+4-WEEKDAY(I47+6)),1,5)+WEEKDAY(DATE(YEAR(I47+4-WEEKDAY(I47+6)),1,3)))/7)</f>
        <v>3</v>
      </c>
      <c r="J46" s="33"/>
      <c r="K46" s="33"/>
      <c r="L46" s="33"/>
      <c r="M46" s="33"/>
      <c r="N46" s="33"/>
      <c r="O46" s="33"/>
      <c r="P46" s="249">
        <v>4</v>
      </c>
      <c r="Q46" s="33"/>
      <c r="R46" s="33"/>
      <c r="S46" s="33"/>
      <c r="T46" s="62"/>
      <c r="U46" s="33"/>
      <c r="V46" s="33"/>
      <c r="W46" s="28"/>
    </row>
    <row r="47" spans="1:23" ht="11.1" customHeight="1" x14ac:dyDescent="0.2">
      <c r="A47" s="17" t="s">
        <v>51</v>
      </c>
      <c r="B47" s="202">
        <f>V42+1</f>
        <v>43108</v>
      </c>
      <c r="C47" s="202">
        <f t="shared" ref="C47:V47" si="6">B47+1</f>
        <v>43109</v>
      </c>
      <c r="D47" s="202">
        <f t="shared" si="6"/>
        <v>43110</v>
      </c>
      <c r="E47" s="202">
        <f>D47+1</f>
        <v>43111</v>
      </c>
      <c r="F47" s="204">
        <f t="shared" si="6"/>
        <v>43112</v>
      </c>
      <c r="G47" s="202">
        <f t="shared" si="6"/>
        <v>43113</v>
      </c>
      <c r="H47" s="202">
        <f t="shared" si="6"/>
        <v>43114</v>
      </c>
      <c r="I47" s="203">
        <f t="shared" si="6"/>
        <v>43115</v>
      </c>
      <c r="J47" s="203">
        <f t="shared" si="6"/>
        <v>43116</v>
      </c>
      <c r="K47" s="202">
        <f t="shared" si="6"/>
        <v>43117</v>
      </c>
      <c r="L47" s="202">
        <f t="shared" si="6"/>
        <v>43118</v>
      </c>
      <c r="M47" s="246">
        <f t="shared" si="6"/>
        <v>43119</v>
      </c>
      <c r="N47" s="202">
        <f t="shared" si="6"/>
        <v>43120</v>
      </c>
      <c r="O47" s="202">
        <f t="shared" si="6"/>
        <v>43121</v>
      </c>
      <c r="P47" s="239">
        <f t="shared" si="6"/>
        <v>43122</v>
      </c>
      <c r="Q47" s="203">
        <f t="shared" si="6"/>
        <v>43123</v>
      </c>
      <c r="R47" s="202">
        <f t="shared" si="6"/>
        <v>43124</v>
      </c>
      <c r="S47" s="202">
        <f t="shared" si="6"/>
        <v>43125</v>
      </c>
      <c r="T47" s="202">
        <f t="shared" si="6"/>
        <v>43126</v>
      </c>
      <c r="U47" s="202">
        <f t="shared" si="6"/>
        <v>43127</v>
      </c>
      <c r="V47" s="202">
        <f t="shared" si="6"/>
        <v>43128</v>
      </c>
      <c r="W47" s="28"/>
    </row>
    <row r="48" spans="1:23" s="73" customFormat="1" ht="11.1" customHeight="1" x14ac:dyDescent="0.2">
      <c r="A48" s="69" t="s">
        <v>52</v>
      </c>
      <c r="B48" s="81" t="s">
        <v>99</v>
      </c>
      <c r="C48" s="70" t="s">
        <v>99</v>
      </c>
      <c r="D48" s="70" t="s">
        <v>99</v>
      </c>
      <c r="E48" s="70" t="s">
        <v>99</v>
      </c>
      <c r="F48" s="70"/>
      <c r="G48" s="71"/>
      <c r="H48" s="74"/>
      <c r="I48" s="81" t="s">
        <v>99</v>
      </c>
      <c r="J48" s="81" t="s">
        <v>99</v>
      </c>
      <c r="K48" s="81" t="s">
        <v>99</v>
      </c>
      <c r="L48" s="81" t="s">
        <v>99</v>
      </c>
      <c r="M48" s="81"/>
      <c r="N48" s="71"/>
      <c r="O48" s="71"/>
      <c r="P48" s="81" t="s">
        <v>229</v>
      </c>
      <c r="Q48" s="81" t="s">
        <v>229</v>
      </c>
      <c r="R48" s="81" t="s">
        <v>229</v>
      </c>
      <c r="S48" s="81" t="s">
        <v>229</v>
      </c>
      <c r="T48" s="81" t="s">
        <v>229</v>
      </c>
      <c r="U48" s="71"/>
      <c r="V48" s="75"/>
      <c r="W48" s="72"/>
    </row>
    <row r="49" spans="1:23" s="73" customFormat="1" ht="11.1" customHeight="1" x14ac:dyDescent="0.2">
      <c r="A49" s="69" t="s">
        <v>53</v>
      </c>
      <c r="B49" s="81" t="s">
        <v>99</v>
      </c>
      <c r="C49" s="70" t="s">
        <v>99</v>
      </c>
      <c r="D49" s="70" t="s">
        <v>99</v>
      </c>
      <c r="E49" s="70" t="s">
        <v>99</v>
      </c>
      <c r="F49" s="70"/>
      <c r="G49" s="71"/>
      <c r="H49" s="74"/>
      <c r="I49" s="81" t="s">
        <v>99</v>
      </c>
      <c r="J49" s="81" t="s">
        <v>99</v>
      </c>
      <c r="K49" s="81" t="s">
        <v>99</v>
      </c>
      <c r="L49" s="81" t="s">
        <v>99</v>
      </c>
      <c r="M49" s="81"/>
      <c r="N49" s="71"/>
      <c r="O49" s="71"/>
      <c r="P49" s="81" t="s">
        <v>229</v>
      </c>
      <c r="Q49" s="81" t="s">
        <v>229</v>
      </c>
      <c r="R49" s="81" t="s">
        <v>229</v>
      </c>
      <c r="S49" s="81" t="s">
        <v>229</v>
      </c>
      <c r="T49" s="81" t="s">
        <v>229</v>
      </c>
      <c r="U49" s="71"/>
      <c r="V49" s="75"/>
      <c r="W49" s="72"/>
    </row>
    <row r="50" spans="1:23" ht="8.1" customHeight="1" x14ac:dyDescent="0.2">
      <c r="A50" s="36"/>
      <c r="B50" s="61"/>
      <c r="C50" s="28"/>
      <c r="D50" s="28"/>
      <c r="E50" s="236"/>
      <c r="F50" s="236"/>
      <c r="G50" s="28"/>
      <c r="H50" s="28"/>
      <c r="I50" s="28"/>
      <c r="J50" s="28"/>
      <c r="K50" s="62"/>
      <c r="L50" s="28"/>
      <c r="M50" s="236"/>
      <c r="N50" s="28"/>
      <c r="O50" s="28"/>
      <c r="P50" s="261" t="s">
        <v>1016</v>
      </c>
      <c r="Q50" s="261"/>
      <c r="R50" s="261"/>
      <c r="S50" s="261"/>
      <c r="T50" s="242" t="s">
        <v>1009</v>
      </c>
      <c r="U50" s="28"/>
      <c r="V50" s="28"/>
      <c r="W50" s="28"/>
    </row>
    <row r="51" spans="1:23" ht="11.1" customHeight="1" x14ac:dyDescent="0.2">
      <c r="A51" s="33" t="s">
        <v>50</v>
      </c>
      <c r="B51" s="38">
        <f>1+INT((B52-DATE(YEAR(B52+4-WEEKDAY(B52+6)),1,5)+WEEKDAY(DATE(YEAR(B52+4-WEEKDAY(B52+6)),1,3)))/7)</f>
        <v>5</v>
      </c>
      <c r="C51" s="33"/>
      <c r="D51" s="33"/>
      <c r="E51" s="33"/>
      <c r="F51" s="62"/>
      <c r="G51" s="33"/>
      <c r="H51" s="33"/>
      <c r="I51" s="38">
        <f>1+INT((I52-DATE(YEAR(I52+4-WEEKDAY(I52+6)),1,5)+WEEKDAY(DATE(YEAR(I52+4-WEEKDAY(I52+6)),1,3)))/7)</f>
        <v>6</v>
      </c>
      <c r="J51" s="33"/>
      <c r="K51" s="33"/>
      <c r="L51" s="33"/>
      <c r="M51" s="39"/>
      <c r="N51" s="33"/>
      <c r="O51" s="33"/>
      <c r="P51" s="38">
        <f>1+INT((P52-DATE(YEAR(P52+4-WEEKDAY(P52+6)),1,5)+WEEKDAY(DATE(YEAR(P52+4-WEEKDAY(P52+6)),1,3)))/7)</f>
        <v>7</v>
      </c>
      <c r="Q51" s="33"/>
      <c r="R51" s="33"/>
      <c r="S51" s="33"/>
      <c r="T51" s="33"/>
      <c r="U51" s="33"/>
      <c r="V51" s="33"/>
      <c r="W51" s="28"/>
    </row>
    <row r="52" spans="1:23" ht="11.1" customHeight="1" x14ac:dyDescent="0.2">
      <c r="A52" s="17" t="s">
        <v>51</v>
      </c>
      <c r="B52" s="202">
        <f>V47+1</f>
        <v>43129</v>
      </c>
      <c r="C52" s="202">
        <f t="shared" ref="C52:V52" si="7">B52+1</f>
        <v>43130</v>
      </c>
      <c r="D52" s="202">
        <f t="shared" si="7"/>
        <v>43131</v>
      </c>
      <c r="E52" s="202">
        <f>D52+1</f>
        <v>43132</v>
      </c>
      <c r="F52" s="202">
        <f t="shared" si="7"/>
        <v>43133</v>
      </c>
      <c r="G52" s="202">
        <f t="shared" si="7"/>
        <v>43134</v>
      </c>
      <c r="H52" s="202">
        <f t="shared" si="7"/>
        <v>43135</v>
      </c>
      <c r="I52" s="202">
        <f t="shared" si="7"/>
        <v>43136</v>
      </c>
      <c r="J52" s="202">
        <f t="shared" si="7"/>
        <v>43137</v>
      </c>
      <c r="K52" s="202">
        <f t="shared" si="7"/>
        <v>43138</v>
      </c>
      <c r="L52" s="202">
        <f t="shared" si="7"/>
        <v>43139</v>
      </c>
      <c r="M52" s="202">
        <f t="shared" si="7"/>
        <v>43140</v>
      </c>
      <c r="N52" s="202">
        <f t="shared" si="7"/>
        <v>43141</v>
      </c>
      <c r="O52" s="202">
        <f t="shared" si="7"/>
        <v>43142</v>
      </c>
      <c r="P52" s="202">
        <f t="shared" si="7"/>
        <v>43143</v>
      </c>
      <c r="Q52" s="202">
        <f t="shared" si="7"/>
        <v>43144</v>
      </c>
      <c r="R52" s="202">
        <f t="shared" si="7"/>
        <v>43145</v>
      </c>
      <c r="S52" s="202">
        <f t="shared" si="7"/>
        <v>43146</v>
      </c>
      <c r="T52" s="202">
        <f t="shared" si="7"/>
        <v>43147</v>
      </c>
      <c r="U52" s="202">
        <f t="shared" si="7"/>
        <v>43148</v>
      </c>
      <c r="V52" s="202">
        <f t="shared" si="7"/>
        <v>43149</v>
      </c>
      <c r="W52" s="28"/>
    </row>
    <row r="53" spans="1:23" s="73" customFormat="1" ht="11.1" customHeight="1" x14ac:dyDescent="0.2">
      <c r="A53" s="69" t="s">
        <v>52</v>
      </c>
      <c r="B53" s="81"/>
      <c r="C53" s="81"/>
      <c r="D53" s="81"/>
      <c r="E53" s="81"/>
      <c r="F53" s="81"/>
      <c r="G53" s="71"/>
      <c r="H53" s="74"/>
      <c r="I53" s="70"/>
      <c r="J53" s="70"/>
      <c r="K53" s="70"/>
      <c r="L53" s="70"/>
      <c r="M53" s="70"/>
      <c r="N53" s="71"/>
      <c r="O53" s="71"/>
      <c r="P53" s="70"/>
      <c r="Q53" s="70"/>
      <c r="R53" s="70"/>
      <c r="S53" s="70"/>
      <c r="T53" s="70"/>
      <c r="U53" s="71"/>
      <c r="V53" s="75"/>
      <c r="W53" s="72"/>
    </row>
    <row r="54" spans="1:23" s="73" customFormat="1" ht="11.1" customHeight="1" x14ac:dyDescent="0.2">
      <c r="A54" s="69" t="s">
        <v>53</v>
      </c>
      <c r="B54" s="81"/>
      <c r="C54" s="81"/>
      <c r="D54" s="81"/>
      <c r="E54" s="81"/>
      <c r="F54" s="81"/>
      <c r="G54" s="71"/>
      <c r="H54" s="74"/>
      <c r="I54" s="70"/>
      <c r="J54" s="70"/>
      <c r="K54" s="70"/>
      <c r="L54" s="70"/>
      <c r="M54" s="70"/>
      <c r="N54" s="71"/>
      <c r="O54" s="71"/>
      <c r="P54" s="70"/>
      <c r="Q54" s="70"/>
      <c r="R54" s="70"/>
      <c r="S54" s="70"/>
      <c r="T54" s="70"/>
      <c r="U54" s="71"/>
      <c r="V54" s="75"/>
      <c r="W54" s="72"/>
    </row>
    <row r="55" spans="1:23" ht="11.1" customHeight="1" x14ac:dyDescent="0.2">
      <c r="A55" s="36"/>
      <c r="B55" s="242" t="s">
        <v>1034</v>
      </c>
      <c r="C55" s="242"/>
      <c r="D55" s="242"/>
      <c r="E55" s="242"/>
      <c r="F55" s="242"/>
      <c r="G55" s="28"/>
      <c r="H55" s="28"/>
      <c r="I55" s="28"/>
      <c r="J55" s="28"/>
      <c r="K55" s="28"/>
      <c r="L55" s="28"/>
      <c r="M55" s="28"/>
      <c r="N55" s="28"/>
      <c r="O55" s="28"/>
      <c r="P55" s="28"/>
      <c r="Q55" s="28"/>
      <c r="R55" s="28"/>
      <c r="S55" s="28"/>
      <c r="T55" s="28"/>
      <c r="U55" s="28"/>
      <c r="V55" s="28"/>
      <c r="W55" s="28"/>
    </row>
    <row r="56" spans="1:23" x14ac:dyDescent="0.2">
      <c r="A56" s="28"/>
      <c r="B56" s="28" t="s">
        <v>57</v>
      </c>
      <c r="C56" s="28"/>
      <c r="D56" s="28"/>
      <c r="E56" s="28"/>
      <c r="F56" s="28"/>
      <c r="G56" s="28"/>
      <c r="H56" s="28"/>
      <c r="I56" s="28"/>
      <c r="J56" s="28"/>
      <c r="K56" s="28"/>
      <c r="L56" s="28"/>
      <c r="M56" s="28"/>
      <c r="N56" s="28"/>
      <c r="O56" s="28"/>
      <c r="P56" s="28"/>
      <c r="Q56" s="28"/>
      <c r="R56" s="28"/>
      <c r="S56" s="28"/>
      <c r="T56" s="28"/>
      <c r="U56" s="28"/>
      <c r="V56" s="28"/>
      <c r="W56" s="28"/>
    </row>
  </sheetData>
  <sheetProtection algorithmName="SHA-512" hashValue="V7uYcj4p1lzTLT3u/o+KApQdLyuDkbR12Pm8s+EvQCY0B1aSL46REMbddjAnShR8Me6MIEcdD5Zg639Q/Nhs0A==" saltValue="p8rwl/Ydw5a8Jp0YrxFT1g==" spinCount="100000" sheet="1" selectLockedCells="1"/>
  <mergeCells count="12">
    <mergeCell ref="B45:F45"/>
    <mergeCell ref="P15:V15"/>
    <mergeCell ref="B35:F35"/>
    <mergeCell ref="I30:M30"/>
    <mergeCell ref="I40:M40"/>
    <mergeCell ref="B25:F25"/>
    <mergeCell ref="I35:L35"/>
    <mergeCell ref="P50:S50"/>
    <mergeCell ref="R10:V13"/>
    <mergeCell ref="P7:Q7"/>
    <mergeCell ref="R7:V8"/>
    <mergeCell ref="K3:M3"/>
  </mergeCells>
  <phoneticPr fontId="6" type="noConversion"/>
  <conditionalFormatting sqref="O48:O49 V18:V19 O23:O24 O28:O29 O33:O34 O38:O39 O43:O44 H18:H19 O18:O19 V23:V24 H23:H24 V28:V29 H28:H29 V33:V34 H33:H34 V38:V39 H38:H39 V43:V44 H43:H44 V48:V49 H48:H49 V53:V54 H53:H54 O53:O54">
    <cfRule type="cellIs" dxfId="15" priority="15" stopIfTrue="1" operator="equal">
      <formula>"W"</formula>
    </cfRule>
  </conditionalFormatting>
  <conditionalFormatting sqref="M1:R1 K3">
    <cfRule type="cellIs" dxfId="14" priority="16" stopIfTrue="1" operator="notEqual">
      <formula>""</formula>
    </cfRule>
  </conditionalFormatting>
  <conditionalFormatting sqref="G23:G24 P23:U24 B33:G34 P33:U34 B38:G39 B48:G49 I53:N54 P53:U54 P28:U29 I23:K24 I18:N19 B18:G19 I48:N49 U48:U49 P38:U39 B53:G54 I43:N44 P18:U19 I38:N39 M23:N24 I33:N34 N28:N29 B28:G29 G43:G44 P43:U44">
    <cfRule type="expression" dxfId="13" priority="17" stopIfTrue="1">
      <formula>OR(B18="G",B18="T",B18="V")</formula>
    </cfRule>
    <cfRule type="expression" dxfId="12" priority="18" stopIfTrue="1">
      <formula>OR(B18="O",B18="A",B18="Z")</formula>
    </cfRule>
  </conditionalFormatting>
  <conditionalFormatting sqref="P48:T49">
    <cfRule type="expression" dxfId="11" priority="13" stopIfTrue="1">
      <formula>OR(P48="G",P48="T",P48="V")</formula>
    </cfRule>
    <cfRule type="expression" dxfId="10" priority="14" stopIfTrue="1">
      <formula>OR(P48="O",P48="A",P48="Z")</formula>
    </cfRule>
  </conditionalFormatting>
  <conditionalFormatting sqref="B23:F24">
    <cfRule type="expression" dxfId="9" priority="11" stopIfTrue="1">
      <formula>OR(B23="G",B23="T",B23="V")</formula>
    </cfRule>
    <cfRule type="expression" dxfId="8" priority="12" stopIfTrue="1">
      <formula>OR(B23="O",B23="A",B23="Z")</formula>
    </cfRule>
  </conditionalFormatting>
  <conditionalFormatting sqref="L23:L24">
    <cfRule type="expression" dxfId="7" priority="9" stopIfTrue="1">
      <formula>OR(L23="G",L23="T",L23="V")</formula>
    </cfRule>
    <cfRule type="expression" dxfId="6" priority="10" stopIfTrue="1">
      <formula>OR(L23="O",L23="A",L23="Z")</formula>
    </cfRule>
  </conditionalFormatting>
  <conditionalFormatting sqref="I28:K29 M28:M29">
    <cfRule type="expression" dxfId="5" priority="5" stopIfTrue="1">
      <formula>OR(I28="G",I28="T",I28="V")</formula>
    </cfRule>
    <cfRule type="expression" dxfId="4" priority="6" stopIfTrue="1">
      <formula>OR(I28="O",I28="A",I28="Z")</formula>
    </cfRule>
  </conditionalFormatting>
  <conditionalFormatting sqref="L28:L29">
    <cfRule type="expression" dxfId="3" priority="3" stopIfTrue="1">
      <formula>OR(L28="G",L28="T",L28="V")</formula>
    </cfRule>
    <cfRule type="expression" dxfId="2" priority="4" stopIfTrue="1">
      <formula>OR(L28="O",L28="A",L28="Z")</formula>
    </cfRule>
  </conditionalFormatting>
  <conditionalFormatting sqref="B43:F44">
    <cfRule type="expression" dxfId="1" priority="1" stopIfTrue="1">
      <formula>OR(B43="G",B43="T",B43="V")</formula>
    </cfRule>
    <cfRule type="expression" dxfId="0" priority="2" stopIfTrue="1">
      <formula>OR(B43="O",B43="A",B43="Z")</formula>
    </cfRule>
  </conditionalFormatting>
  <pageMargins left="0.78740157480314965" right="0.69" top="0.52" bottom="0.65" header="0.51181102362204722" footer="0.51181102362204722"/>
  <pageSetup paperSize="9" scale="90" orientation="landscape" r:id="rId1"/>
  <headerFooter alignWithMargins="0"/>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2">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70"/>
      <c r="J6" s="371"/>
      <c r="K6" s="372"/>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4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3">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Strik, Kenley (Kenley) d167989@edu.rocwb.nl</v>
      </c>
      <c r="E6" s="340"/>
      <c r="F6" s="341"/>
      <c r="G6" s="344" t="s">
        <v>33</v>
      </c>
      <c r="H6" s="344"/>
      <c r="I6" s="370"/>
      <c r="J6" s="371"/>
      <c r="K6" s="372"/>
      <c r="O6" s="134"/>
    </row>
    <row r="7" spans="1:15" x14ac:dyDescent="0.2">
      <c r="A7" s="348" t="s">
        <v>94</v>
      </c>
      <c r="B7" s="349"/>
      <c r="C7" s="350"/>
      <c r="D7" s="339" t="str">
        <f>IF('Algemene Informatie'!B17=0,"",'Algemene Informatie'!B17)</f>
        <v>RIO4-APO3B</v>
      </c>
      <c r="E7" s="340"/>
      <c r="F7" s="342"/>
      <c r="G7" s="344" t="s">
        <v>280</v>
      </c>
      <c r="H7" s="344"/>
      <c r="I7" s="351"/>
      <c r="J7" s="352"/>
      <c r="K7" s="353"/>
    </row>
    <row r="8" spans="1:15" x14ac:dyDescent="0.2">
      <c r="A8" s="336" t="s">
        <v>29</v>
      </c>
      <c r="B8" s="337"/>
      <c r="C8" s="338"/>
      <c r="D8" s="339" t="str">
        <f>IF('Algemene Informatie'!$B$28=0,"",'Algemene Informatie'!$B$28)</f>
        <v>Zuyderleven Groep</v>
      </c>
      <c r="E8" s="340"/>
      <c r="F8" s="342"/>
      <c r="G8" s="344" t="s">
        <v>236</v>
      </c>
      <c r="H8" s="344"/>
      <c r="I8" s="351"/>
      <c r="J8" s="352"/>
      <c r="K8" s="353"/>
    </row>
    <row r="9" spans="1:15" x14ac:dyDescent="0.2">
      <c r="A9" s="336" t="s">
        <v>279</v>
      </c>
      <c r="B9" s="337"/>
      <c r="C9" s="338"/>
      <c r="D9" s="339" t="str">
        <f>IF('Algemene Informatie'!$B$18=0,"",'Algemene Informatie'!$B$18)</f>
        <v>Fer van Krimpen</v>
      </c>
      <c r="E9" s="340"/>
      <c r="F9" s="343"/>
      <c r="G9" s="344" t="s">
        <v>30</v>
      </c>
      <c r="H9" s="344"/>
      <c r="I9" s="339" t="str">
        <f>IF('Algemene Informatie'!$B$32=0,"",'Algemene Informatie'!$B$32)</f>
        <v>Joris Martens</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4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2">
    <pageSetUpPr fitToPage="1"/>
  </sheetPr>
  <dimension ref="A1:E29"/>
  <sheetViews>
    <sheetView workbookViewId="0">
      <selection activeCell="A19" sqref="A19"/>
    </sheetView>
  </sheetViews>
  <sheetFormatPr defaultRowHeight="12.75" x14ac:dyDescent="0.2"/>
  <cols>
    <col min="1" max="2" width="3" customWidth="1"/>
    <col min="3" max="3" width="1.7109375" customWidth="1"/>
    <col min="4" max="4" width="66.7109375" customWidth="1"/>
    <col min="5" max="5" width="9.140625" style="125" customWidth="1"/>
  </cols>
  <sheetData>
    <row r="1" spans="1:5" x14ac:dyDescent="0.2">
      <c r="D1" s="8" t="s">
        <v>1048</v>
      </c>
    </row>
    <row r="3" spans="1:5" x14ac:dyDescent="0.2">
      <c r="C3" s="200" t="s">
        <v>432</v>
      </c>
      <c r="D3" s="77" t="str">
        <f>IF('Algemene Informatie'!$B$3=0,"",'Algemene Informatie'!$B$3&amp;", "&amp;'Algemene Informatie'!$B$4&amp;" ("&amp;'Algemene Informatie'!$B$5&amp;")")</f>
        <v>Strik, Kenley (Kenley)</v>
      </c>
    </row>
    <row r="4" spans="1:5" x14ac:dyDescent="0.2">
      <c r="C4" s="141"/>
    </row>
    <row r="5" spans="1:5" x14ac:dyDescent="0.2">
      <c r="C5" s="200" t="s">
        <v>31</v>
      </c>
      <c r="D5" s="198">
        <f ca="1">TODAY()</f>
        <v>43118</v>
      </c>
      <c r="E5" s="197"/>
    </row>
    <row r="6" spans="1:5" x14ac:dyDescent="0.2">
      <c r="E6" s="199" t="s">
        <v>430</v>
      </c>
    </row>
    <row r="7" spans="1:5" x14ac:dyDescent="0.2">
      <c r="A7" s="76"/>
      <c r="B7" s="259">
        <v>1</v>
      </c>
      <c r="C7" s="5"/>
      <c r="D7" s="15" t="s">
        <v>433</v>
      </c>
      <c r="E7" s="125">
        <v>1</v>
      </c>
    </row>
    <row r="8" spans="1:5" x14ac:dyDescent="0.2">
      <c r="A8" s="76"/>
      <c r="B8" s="259">
        <f>B7+1</f>
        <v>2</v>
      </c>
      <c r="C8" s="5"/>
      <c r="D8" s="15" t="s">
        <v>103</v>
      </c>
      <c r="E8" s="125">
        <v>1</v>
      </c>
    </row>
    <row r="9" spans="1:5" x14ac:dyDescent="0.2">
      <c r="A9" s="76"/>
      <c r="B9" s="259">
        <f t="shared" ref="B9:B26" si="0">B8+1</f>
        <v>3</v>
      </c>
      <c r="C9" s="5"/>
      <c r="D9" s="15" t="s">
        <v>429</v>
      </c>
      <c r="E9" s="125">
        <v>2</v>
      </c>
    </row>
    <row r="10" spans="1:5" x14ac:dyDescent="0.2">
      <c r="A10" s="76"/>
      <c r="B10" s="259">
        <f t="shared" si="0"/>
        <v>4</v>
      </c>
      <c r="C10" s="5"/>
      <c r="D10" s="15" t="s">
        <v>1043</v>
      </c>
      <c r="E10" s="125">
        <v>4</v>
      </c>
    </row>
    <row r="11" spans="1:5" x14ac:dyDescent="0.2">
      <c r="A11" s="76"/>
      <c r="B11" s="259">
        <f t="shared" si="0"/>
        <v>5</v>
      </c>
      <c r="C11" s="10"/>
      <c r="D11" s="15" t="s">
        <v>1003</v>
      </c>
      <c r="E11" s="125">
        <v>1</v>
      </c>
    </row>
    <row r="12" spans="1:5" x14ac:dyDescent="0.2">
      <c r="A12" s="76"/>
      <c r="B12" s="259">
        <f t="shared" si="0"/>
        <v>6</v>
      </c>
      <c r="C12" s="10"/>
      <c r="D12" s="257" t="s">
        <v>1036</v>
      </c>
      <c r="E12" s="125">
        <v>1</v>
      </c>
    </row>
    <row r="13" spans="1:5" x14ac:dyDescent="0.2">
      <c r="A13" s="76"/>
      <c r="B13" s="259">
        <f t="shared" si="0"/>
        <v>7</v>
      </c>
      <c r="C13" s="10"/>
      <c r="D13" s="15" t="s">
        <v>1044</v>
      </c>
      <c r="E13" s="125">
        <v>4</v>
      </c>
    </row>
    <row r="14" spans="1:5" x14ac:dyDescent="0.2">
      <c r="A14" s="76"/>
      <c r="B14" s="259">
        <f t="shared" si="0"/>
        <v>8</v>
      </c>
      <c r="C14" s="10"/>
      <c r="D14" s="15" t="s">
        <v>1004</v>
      </c>
      <c r="E14" s="125">
        <v>1</v>
      </c>
    </row>
    <row r="15" spans="1:5" x14ac:dyDescent="0.2">
      <c r="A15" s="76"/>
      <c r="B15" s="259">
        <f t="shared" si="0"/>
        <v>9</v>
      </c>
      <c r="C15" s="10"/>
      <c r="D15" s="255" t="s">
        <v>1037</v>
      </c>
      <c r="E15" s="254">
        <v>1</v>
      </c>
    </row>
    <row r="16" spans="1:5" x14ac:dyDescent="0.2">
      <c r="A16" s="76"/>
      <c r="B16" s="259">
        <f t="shared" si="0"/>
        <v>10</v>
      </c>
      <c r="C16" s="10"/>
      <c r="D16" s="255" t="s">
        <v>1038</v>
      </c>
      <c r="E16" s="254">
        <v>1</v>
      </c>
    </row>
    <row r="17" spans="1:5" x14ac:dyDescent="0.2">
      <c r="A17" s="76"/>
      <c r="B17" s="259">
        <f t="shared" si="0"/>
        <v>11</v>
      </c>
      <c r="C17" s="10"/>
      <c r="D17" s="256" t="s">
        <v>1039</v>
      </c>
      <c r="E17" s="254">
        <v>1</v>
      </c>
    </row>
    <row r="18" spans="1:5" x14ac:dyDescent="0.2">
      <c r="A18" s="76"/>
      <c r="B18" s="259">
        <f t="shared" si="0"/>
        <v>12</v>
      </c>
      <c r="C18" s="10"/>
      <c r="D18" s="15" t="s">
        <v>1045</v>
      </c>
      <c r="E18" s="125">
        <v>4</v>
      </c>
    </row>
    <row r="19" spans="1:5" x14ac:dyDescent="0.2">
      <c r="A19" s="76"/>
      <c r="B19" s="259">
        <f t="shared" si="0"/>
        <v>13</v>
      </c>
      <c r="C19" s="10"/>
      <c r="D19" s="15" t="s">
        <v>1005</v>
      </c>
      <c r="E19" s="125">
        <v>1</v>
      </c>
    </row>
    <row r="20" spans="1:5" x14ac:dyDescent="0.2">
      <c r="A20" s="76"/>
      <c r="B20" s="259">
        <f t="shared" si="0"/>
        <v>14</v>
      </c>
      <c r="C20" s="10"/>
      <c r="D20" s="255" t="s">
        <v>1040</v>
      </c>
      <c r="E20" s="254">
        <v>1</v>
      </c>
    </row>
    <row r="21" spans="1:5" x14ac:dyDescent="0.2">
      <c r="A21" s="76"/>
      <c r="B21" s="259">
        <f t="shared" si="0"/>
        <v>15</v>
      </c>
      <c r="C21" s="10"/>
      <c r="D21" s="255" t="s">
        <v>1041</v>
      </c>
      <c r="E21" s="125">
        <v>1</v>
      </c>
    </row>
    <row r="22" spans="1:5" x14ac:dyDescent="0.2">
      <c r="A22" s="76"/>
      <c r="B22" s="259">
        <f t="shared" si="0"/>
        <v>16</v>
      </c>
      <c r="C22" s="10"/>
      <c r="D22" s="256" t="s">
        <v>1042</v>
      </c>
      <c r="E22" s="125">
        <v>1</v>
      </c>
    </row>
    <row r="23" spans="1:5" x14ac:dyDescent="0.2">
      <c r="A23" s="76"/>
      <c r="B23" s="259">
        <f t="shared" si="0"/>
        <v>17</v>
      </c>
      <c r="C23" s="10"/>
      <c r="D23" s="15" t="s">
        <v>1046</v>
      </c>
      <c r="E23" s="125">
        <v>4</v>
      </c>
    </row>
    <row r="24" spans="1:5" x14ac:dyDescent="0.2">
      <c r="A24" s="76"/>
      <c r="B24" s="259">
        <f t="shared" si="0"/>
        <v>18</v>
      </c>
      <c r="C24" s="10"/>
      <c r="D24" s="15" t="s">
        <v>1006</v>
      </c>
      <c r="E24" s="125">
        <v>1</v>
      </c>
    </row>
    <row r="25" spans="1:5" x14ac:dyDescent="0.2">
      <c r="A25" s="76"/>
      <c r="B25" s="259">
        <f t="shared" si="0"/>
        <v>19</v>
      </c>
      <c r="C25" s="10"/>
      <c r="D25" s="15" t="s">
        <v>431</v>
      </c>
      <c r="E25" s="254" t="s">
        <v>1018</v>
      </c>
    </row>
    <row r="26" spans="1:5" x14ac:dyDescent="0.2">
      <c r="A26" s="76"/>
      <c r="B26" s="259">
        <f t="shared" si="0"/>
        <v>20</v>
      </c>
      <c r="C26" s="10"/>
      <c r="D26" s="15" t="s">
        <v>1047</v>
      </c>
      <c r="E26" s="125">
        <v>1</v>
      </c>
    </row>
    <row r="27" spans="1:5" x14ac:dyDescent="0.2">
      <c r="A27" s="258"/>
      <c r="B27" s="10"/>
      <c r="C27" s="10"/>
      <c r="D27" s="15"/>
    </row>
    <row r="28" spans="1:5" x14ac:dyDescent="0.2">
      <c r="A28" s="258"/>
      <c r="B28" s="5"/>
      <c r="C28" s="5"/>
      <c r="D28" t="s">
        <v>59</v>
      </c>
      <c r="E28" s="196"/>
    </row>
    <row r="29" spans="1:5" x14ac:dyDescent="0.2">
      <c r="D29" s="15"/>
    </row>
  </sheetData>
  <sheetProtection algorithmName="SHA-512" hashValue="M2Jze7uNBX9hWnJEJeuMSXNmMrhBEI7Wve4MzZ0mrKiZBXvNf+/aLejWwIwmRP3+7kZh1n+pbWkgdVsQTTHA7g==" saltValue="oP3YUiA23YdfBzLcXDoSmA==" spinCount="100000" sheet="1" selectLockedCells="1"/>
  <phoneticPr fontId="6" type="noConversion"/>
  <pageMargins left="0.75" right="0.75" top="1" bottom="1" header="0.5" footer="0.5"/>
  <pageSetup paperSize="9" scale="94"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9"/>
  <dimension ref="A1:C33"/>
  <sheetViews>
    <sheetView zoomScale="110" zoomScaleNormal="110" workbookViewId="0">
      <selection activeCell="B2" sqref="B2"/>
    </sheetView>
  </sheetViews>
  <sheetFormatPr defaultRowHeight="12.75" x14ac:dyDescent="0.2"/>
  <cols>
    <col min="1" max="1" width="13.28515625" style="125" bestFit="1" customWidth="1"/>
    <col min="2" max="2" width="91.5703125" style="206" customWidth="1"/>
    <col min="3" max="3" width="14" customWidth="1"/>
  </cols>
  <sheetData>
    <row r="1" spans="1:3" x14ac:dyDescent="0.2">
      <c r="A1" s="199" t="s">
        <v>461</v>
      </c>
      <c r="B1" s="235" t="s">
        <v>467</v>
      </c>
      <c r="C1" s="200" t="s">
        <v>51</v>
      </c>
    </row>
    <row r="2" spans="1:3" x14ac:dyDescent="0.2">
      <c r="A2" s="209" t="s">
        <v>462</v>
      </c>
      <c r="B2" s="207" t="s">
        <v>984</v>
      </c>
      <c r="C2" s="210">
        <v>40738</v>
      </c>
    </row>
    <row r="3" spans="1:3" x14ac:dyDescent="0.2">
      <c r="A3" s="209" t="s">
        <v>463</v>
      </c>
    </row>
    <row r="4" spans="1:3" x14ac:dyDescent="0.2">
      <c r="A4" s="209" t="s">
        <v>464</v>
      </c>
    </row>
    <row r="5" spans="1:3" x14ac:dyDescent="0.2">
      <c r="A5" s="209" t="s">
        <v>465</v>
      </c>
      <c r="B5" s="207" t="s">
        <v>470</v>
      </c>
      <c r="C5" s="210">
        <v>40786</v>
      </c>
    </row>
    <row r="6" spans="1:3" x14ac:dyDescent="0.2">
      <c r="A6" s="209" t="s">
        <v>466</v>
      </c>
      <c r="B6" s="208" t="s">
        <v>468</v>
      </c>
      <c r="C6" s="210">
        <v>40788</v>
      </c>
    </row>
    <row r="7" spans="1:3" x14ac:dyDescent="0.2">
      <c r="B7" s="207" t="s">
        <v>469</v>
      </c>
    </row>
    <row r="8" spans="1:3" x14ac:dyDescent="0.2">
      <c r="A8" s="209" t="s">
        <v>472</v>
      </c>
      <c r="B8" s="207" t="s">
        <v>473</v>
      </c>
      <c r="C8" s="210">
        <v>40805</v>
      </c>
    </row>
    <row r="9" spans="1:3" x14ac:dyDescent="0.2">
      <c r="A9" s="209"/>
      <c r="B9" s="207" t="s">
        <v>475</v>
      </c>
    </row>
    <row r="10" spans="1:3" x14ac:dyDescent="0.2">
      <c r="B10" s="207" t="s">
        <v>478</v>
      </c>
    </row>
    <row r="11" spans="1:3" x14ac:dyDescent="0.2">
      <c r="B11" s="207" t="s">
        <v>479</v>
      </c>
    </row>
    <row r="12" spans="1:3" x14ac:dyDescent="0.2">
      <c r="B12" s="207" t="s">
        <v>480</v>
      </c>
    </row>
    <row r="13" spans="1:3" x14ac:dyDescent="0.2">
      <c r="B13" s="207" t="s">
        <v>481</v>
      </c>
    </row>
    <row r="14" spans="1:3" x14ac:dyDescent="0.2">
      <c r="B14" s="212" t="s">
        <v>482</v>
      </c>
    </row>
    <row r="15" spans="1:3" x14ac:dyDescent="0.2">
      <c r="B15" s="213" t="s">
        <v>477</v>
      </c>
    </row>
    <row r="16" spans="1:3" x14ac:dyDescent="0.2">
      <c r="B16" s="207" t="s">
        <v>474</v>
      </c>
    </row>
    <row r="17" spans="1:3" x14ac:dyDescent="0.2">
      <c r="B17" s="212" t="s">
        <v>973</v>
      </c>
    </row>
    <row r="18" spans="1:3" x14ac:dyDescent="0.2">
      <c r="A18" s="125" t="s">
        <v>974</v>
      </c>
      <c r="B18" s="213" t="s">
        <v>975</v>
      </c>
      <c r="C18" s="210"/>
    </row>
    <row r="19" spans="1:3" x14ac:dyDescent="0.2">
      <c r="B19" s="212" t="s">
        <v>985</v>
      </c>
      <c r="C19" s="210">
        <v>40816</v>
      </c>
    </row>
    <row r="20" spans="1:3" ht="15" x14ac:dyDescent="0.2">
      <c r="A20" s="125" t="s">
        <v>976</v>
      </c>
      <c r="B20" s="234" t="s">
        <v>977</v>
      </c>
    </row>
    <row r="21" spans="1:3" ht="15" x14ac:dyDescent="0.2">
      <c r="B21" s="234" t="s">
        <v>978</v>
      </c>
    </row>
    <row r="22" spans="1:3" x14ac:dyDescent="0.2">
      <c r="B22" s="212" t="s">
        <v>979</v>
      </c>
    </row>
    <row r="23" spans="1:3" x14ac:dyDescent="0.2">
      <c r="B23" s="213" t="s">
        <v>980</v>
      </c>
      <c r="C23" s="210">
        <v>40861</v>
      </c>
    </row>
    <row r="24" spans="1:3" x14ac:dyDescent="0.2">
      <c r="B24" s="213" t="s">
        <v>982</v>
      </c>
      <c r="C24" s="210">
        <v>40864</v>
      </c>
    </row>
    <row r="25" spans="1:3" x14ac:dyDescent="0.2">
      <c r="B25" s="213" t="s">
        <v>983</v>
      </c>
      <c r="C25" s="210">
        <v>40897</v>
      </c>
    </row>
    <row r="26" spans="1:3" x14ac:dyDescent="0.2">
      <c r="A26" s="125" t="s">
        <v>993</v>
      </c>
      <c r="B26" s="213" t="s">
        <v>994</v>
      </c>
    </row>
    <row r="27" spans="1:3" x14ac:dyDescent="0.2">
      <c r="B27" s="212" t="s">
        <v>995</v>
      </c>
      <c r="C27" s="210">
        <v>40971</v>
      </c>
    </row>
    <row r="28" spans="1:3" x14ac:dyDescent="0.2">
      <c r="B28" s="207" t="s">
        <v>996</v>
      </c>
      <c r="C28" s="210">
        <v>40971</v>
      </c>
    </row>
    <row r="29" spans="1:3" x14ac:dyDescent="0.2">
      <c r="B29" s="213" t="s">
        <v>1002</v>
      </c>
      <c r="C29" s="210">
        <v>41074</v>
      </c>
    </row>
    <row r="30" spans="1:3" x14ac:dyDescent="0.2">
      <c r="B30" s="213" t="s">
        <v>984</v>
      </c>
      <c r="C30" s="210">
        <v>41075</v>
      </c>
    </row>
    <row r="31" spans="1:3" x14ac:dyDescent="0.2">
      <c r="A31" s="125" t="s">
        <v>1007</v>
      </c>
      <c r="B31" s="213" t="s">
        <v>1008</v>
      </c>
      <c r="C31" s="210">
        <v>41149</v>
      </c>
    </row>
    <row r="32" spans="1:3" x14ac:dyDescent="0.2">
      <c r="B32" s="213" t="s">
        <v>984</v>
      </c>
      <c r="C32" s="210">
        <v>41149</v>
      </c>
    </row>
    <row r="33" spans="1:1" x14ac:dyDescent="0.2">
      <c r="A33" s="125" t="s">
        <v>1010</v>
      </c>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pageSetUpPr fitToPage="1"/>
  </sheetPr>
  <dimension ref="A1:E86"/>
  <sheetViews>
    <sheetView workbookViewId="0">
      <selection activeCell="E41" sqref="E41"/>
    </sheetView>
  </sheetViews>
  <sheetFormatPr defaultColWidth="9.140625" defaultRowHeight="12.75" x14ac:dyDescent="0.2"/>
  <cols>
    <col min="1" max="1" width="12.28515625" style="77" bestFit="1" customWidth="1"/>
    <col min="2" max="2" width="14.140625" style="77" customWidth="1"/>
    <col min="3" max="3" width="56.7109375" style="77" customWidth="1"/>
    <col min="4" max="4" width="12.140625" style="77" customWidth="1"/>
    <col min="5" max="5" width="27.28515625" style="77" customWidth="1"/>
    <col min="6" max="16384" width="9.140625" style="77"/>
  </cols>
  <sheetData>
    <row r="1" spans="1:5" ht="15.75" x14ac:dyDescent="0.25">
      <c r="A1" s="274" t="str">
        <f>"Bijlage 4: Werkprocessenoverzicht "&amp;'Algemene Informatie'!B16</f>
        <v>Bijlage 4: Werkprocessenoverzicht AO (Applicatieontwikkelaar 95311)</v>
      </c>
      <c r="B1" s="274"/>
      <c r="C1" s="275"/>
      <c r="D1" s="275"/>
      <c r="E1" s="275"/>
    </row>
    <row r="2" spans="1:5" ht="15.75" x14ac:dyDescent="0.2">
      <c r="A2" s="156"/>
      <c r="B2" s="104" t="s">
        <v>28</v>
      </c>
      <c r="C2" s="157" t="str">
        <f>IF('Algemene Informatie'!$B$3=0,"",'Algemene Informatie'!$B$3&amp;", "&amp;'Algemene Informatie'!$B$4&amp;" ("&amp;'Algemene Informatie'!$B$5&amp;")"&amp;" "&amp;'Algemene Informatie'!$B$13)</f>
        <v>Strik, Kenley (Kenley) d167989@edu.rocwb.nl</v>
      </c>
      <c r="D2" s="158"/>
      <c r="E2" s="159"/>
    </row>
    <row r="3" spans="1:5" x14ac:dyDescent="0.2">
      <c r="A3" s="276" t="s">
        <v>60</v>
      </c>
      <c r="B3" s="276"/>
      <c r="C3" s="277"/>
      <c r="D3" s="277"/>
      <c r="E3" s="277"/>
    </row>
    <row r="4" spans="1:5" ht="57.75" customHeight="1" x14ac:dyDescent="0.2">
      <c r="A4" s="278" t="s">
        <v>425</v>
      </c>
      <c r="B4" s="278"/>
      <c r="C4" s="279"/>
      <c r="D4" s="279"/>
      <c r="E4" s="279"/>
    </row>
    <row r="5" spans="1:5" ht="26.25" customHeight="1" x14ac:dyDescent="0.2">
      <c r="A5" s="278" t="s">
        <v>61</v>
      </c>
      <c r="B5" s="278"/>
      <c r="C5" s="279"/>
      <c r="D5" s="279"/>
      <c r="E5" s="279"/>
    </row>
    <row r="6" spans="1:5" x14ac:dyDescent="0.2">
      <c r="A6" s="160"/>
      <c r="B6" s="160"/>
      <c r="C6" s="161"/>
      <c r="D6" s="161"/>
      <c r="E6" s="162"/>
    </row>
    <row r="7" spans="1:5" ht="25.5" customHeight="1" x14ac:dyDescent="0.2">
      <c r="A7" s="147" t="str">
        <f xml:space="preserve"> IF(Oplnr=0,"",     IF(Oplnr=1,IF('KT 95310-9532'!A1="","",'KT 95310-9532'!A1),         IF(Oplnr=2,IF('KT 95310-9532'!A46="","",'KT 95310-9532'!A46),     IF(Oplnr=3,IF('KT 95310-9532'!A91="","",'KT 95310-9532'!A91),     IF(Oplnr=4,IF('KT 95310-9532'!A136="","",'KT 95310-9532'!A136),     IF(Oplnr=5,IF('KT 95310-9532'!A181="","",'KT 95310-9532'!A181),     IF(Oplnr=6,IF('KT 95310-9532'!A226="","",'KT 95310-9532'!A226))))))))</f>
        <v>Kerntaak 1:</v>
      </c>
      <c r="B7" s="147">
        <f xml:space="preserve"> IF(Oplnr=0,"",    IF(Oplnr=1,IF('KT 95310-9532'!B1="","",'KT 95310-9532'!B1),         IF(Oplnr=2,IF('KT 95310-9532'!B46="","",'KT 95310-9532'!B46),     IF(Oplnr=3,IF('KT 95310-9532'!B91="","",'KT 95310-9532'!B91),     IF(Oplnr=4,IF('KT 95310-9532'!B136="","",'KT 95310-9532'!B136),     IF(Oplnr=5,IF('KT 95310-9532'!B181="","",'KT 95310-9532'!B181),     IF(Oplnr=6,IF('KT 95310-9532'!B226="","",'KT 95310-9532'!B226))))))))</f>
        <v>95311</v>
      </c>
      <c r="C7" s="272" t="str">
        <f xml:space="preserve"> IF(Oplnr=0,"",     IF(Oplnr=1,IF('KT 95310-9532'!C1="","",'KT 95310-9532'!C1),         IF(Oplnr=2,IF('KT 95310-9532'!C46="","",'KT 95310-9532'!C46),     IF(Oplnr=3,IF('KT 95310-9532'!C91="","",'KT 95310-9532'!C91),     IF(Oplnr=4,IF('KT 95310-9532'!C136="","",'KT 95310-9532'!C136),     IF(Oplnr=5,IF('KT 95310-9532'!C181="","",'KT 95310-9532'!C181),     IF(Oplnr=6,IF('KT 95310-9532'!C226="","",'KT 95310-9532'!C226))))))))</f>
        <v>Ontwerpen van de applicatie, (cross)media-uiting of game</v>
      </c>
      <c r="D7" s="273"/>
      <c r="E7" s="148"/>
    </row>
    <row r="8" spans="1:5" ht="25.5" customHeight="1" x14ac:dyDescent="0.2">
      <c r="A8" s="149" t="str">
        <f xml:space="preserve"> IF(Oplnr=0,"",     IF(Oplnr=1,IF('KT 95310-9532'!A2="","",'KT 95310-9532'!A2),         IF(Oplnr=2,IF('KT 95310-9532'!A47="","",'KT 95310-9532'!A47),     IF(Oplnr=3,IF('KT 95310-9532'!A92="","",'KT 95310-9532'!A92),     IF(Oplnr=4,IF('KT 95310-9532'!A137="","",'KT 95310-9532'!A137),     IF(Oplnr=5,IF('KT 95310-9532'!A182="","",'KT 95310-9532'!A182),     IF(Oplnr=6,IF('KT 95310-9532'!A227="","",'KT 95310-9532'!A227))))))))</f>
        <v>Nr.</v>
      </c>
      <c r="B8" s="149" t="str">
        <f xml:space="preserve"> IF(Oplnr=0,"",     IF(Oplnr=1,IF('KT 95310-9532'!B2="","",'KT 95310-9532'!B2),         IF(Oplnr=2,IF('KT 95310-9532'!B47="","",'KT 95310-9532'!B47),     IF(Oplnr=3,IF('KT 95310-9532'!B92="","",'KT 95310-9532'!B92),     IF(Oplnr=4,IF('KT 95310-9532'!B137="","",'KT 95310-9532'!B137),     IF(Oplnr=5,IF('KT 95310-9532'!B182="","",'KT 95310-9532'!B182),     IF(Oplnr=6,IF('KT 95310-9532'!B227="","",'KT 95310-9532'!B227))))))))</f>
        <v>Competentie</v>
      </c>
      <c r="C8" s="270" t="str">
        <f xml:space="preserve"> IF(Oplnr=0,"",     IF(Oplnr=1,IF('KT 95310-9532'!C2="","",'KT 95310-9532'!C2),         IF(Oplnr=2,IF('KT 95310-9532'!C47="","",'KT 95310-9532'!C47),     IF(Oplnr=3,IF('KT 95310-9532'!C92="","",'KT 95310-9532'!C92),     IF(Oplnr=4,IF('KT 95310-9532'!C137="","",'KT 95310-9532'!C137),     IF(Oplnr=5,IF('KT 95310-9532'!C182="","",'KT 95310-9532'!C182),     IF(Oplnr=6,IF('KT 95310-9532'!C227="","",'KT 95310-9532'!C227))))))))</f>
        <v>Werkproces</v>
      </c>
      <c r="D8" s="271"/>
      <c r="E8" s="150" t="s">
        <v>63</v>
      </c>
    </row>
    <row r="9" spans="1:5" ht="25.5" customHeight="1" x14ac:dyDescent="0.2">
      <c r="A9" s="151" t="str">
        <f xml:space="preserve"> IF(Oplnr=0,"",     IF(Oplnr=1,IF('KT 95310-9532'!A3="","",'KT 95310-9532'!A3),         IF(Oplnr=2,IF('KT 95310-9532'!A48="","",'KT 95310-9532'!A48),     IF(Oplnr=3,IF('KT 95310-9532'!A93="","",'KT 95310-9532'!A93),     IF(Oplnr=4,IF('KT 95310-9532'!A138="","",'KT 95310-9532'!A138),     IF(Oplnr=5,IF('KT 95310-9532'!A183="","",'KT 95310-9532'!A183),     IF(Oplnr=6,IF('KT 95310-9532'!A228="","",'KT 95310-9532'!A228))))))))</f>
        <v>1-1</v>
      </c>
      <c r="B9" s="151" t="str">
        <f xml:space="preserve"> IF(Oplnr=0,"",     IF(Oplnr=1,IF('KT 95310-9532'!B3="","",'KT 95310-9532'!B3),         IF(Oplnr=2,IF('KT 95310-9532'!B48="","",'KT 95310-9532'!B48),     IF(Oplnr=3,IF('KT 95310-9532'!B93="","",'KT 95310-9532'!B93),     IF(Oplnr=4,IF('KT 95310-9532'!B138="","",'KT 95310-9532'!B138),     IF(Oplnr=5,IF('KT 95310-9532'!B183="","",'KT 95310-9532'!B183),     IF(Oplnr=6,IF('KT 95310-9532'!B228="","",'KT 95310-9532'!B228))))))))</f>
        <v>M,N,O,R</v>
      </c>
      <c r="C9" s="268" t="str">
        <f xml:space="preserve"> IF(Oplnr=0,"",     IF(Oplnr=1,IF('KT 95310-9532'!C3="","",'KT 95310-9532'!C3),         IF(Oplnr=2,IF('KT 95310-9532'!C48="","",'KT 95310-9532'!C48),     IF(Oplnr=3,IF('KT 95310-9532'!C93="","",'KT 95310-9532'!C93),     IF(Oplnr=4,IF('KT 95310-9532'!C138="","",'KT 95310-9532'!C138),     IF(Oplnr=5,IF('KT 95310-9532'!C183="","",'KT 95310-9532'!C183),     IF(Oplnr=6,IF('KT 95310-9532'!C228="","",'KT 95310-9532'!C228))))))))</f>
        <v>Stelt de vraag en/of informatiebehoefte vast</v>
      </c>
      <c r="D9" s="269"/>
      <c r="E9" s="153" t="s">
        <v>1108</v>
      </c>
    </row>
    <row r="10" spans="1:5" ht="25.5" customHeight="1" x14ac:dyDescent="0.2">
      <c r="A10" s="151" t="str">
        <f xml:space="preserve"> IF(Oplnr=0,"",     IF(Oplnr=1,IF('KT 95310-9532'!A4="","",'KT 95310-9532'!A4),         IF(Oplnr=2,IF('KT 95310-9532'!A49="","",'KT 95310-9532'!A49),     IF(Oplnr=3,IF('KT 95310-9532'!A94="","",'KT 95310-9532'!A94),     IF(Oplnr=4,IF('KT 95310-9532'!A139="","",'KT 95310-9532'!A139),     IF(Oplnr=5,IF('KT 95310-9532'!A184="","",'KT 95310-9532'!A184),     IF(Oplnr=6,IF('KT 95310-9532'!A229="","",'KT 95310-9532'!A229))))))))</f>
        <v>1-2</v>
      </c>
      <c r="B10" s="151" t="str">
        <f xml:space="preserve"> IF(Oplnr=0,"",     IF(Oplnr=1,IF('KT 95310-9532'!B4="","",'KT 95310-9532'!B4),         IF(Oplnr=2,IF('KT 95310-9532'!B49="","",'KT 95310-9532'!B49),     IF(Oplnr=3,IF('KT 95310-9532'!B94="","",'KT 95310-9532'!B94),     IF(Oplnr=4,IF('KT 95310-9532'!B139="","",'KT 95310-9532'!B139),     IF(Oplnr=5,IF('KT 95310-9532'!B184="","",'KT 95310-9532'!B184),     IF(Oplnr=6,IF('KT 95310-9532'!B229="","",'KT 95310-9532'!B229))))))))</f>
        <v>E,J,Q</v>
      </c>
      <c r="C10" s="268" t="str">
        <f xml:space="preserve"> IF(Oplnr=0,"",     IF(Oplnr=1,IF('KT 95310-9532'!C4="","",'KT 95310-9532'!C4),         IF(Oplnr=2,IF('KT 95310-9532'!C49="","",'KT 95310-9532'!C49),     IF(Oplnr=3,IF('KT 95310-9532'!C94="","",'KT 95310-9532'!C94),     IF(Oplnr=4,IF('KT 95310-9532'!C139="","",'KT 95310-9532'!C139),     IF(Oplnr=5,IF('KT 95310-9532'!C184="","",'KT 95310-9532'!C184),     IF(Oplnr=6,IF('KT 95310-9532'!C229="","",'KT 95310-9532'!C229))))))))</f>
        <v>Maakt een plan van aanpak</v>
      </c>
      <c r="D10" s="269"/>
      <c r="E10" s="153"/>
    </row>
    <row r="11" spans="1:5" ht="25.5" customHeight="1" x14ac:dyDescent="0.2">
      <c r="A11" s="151" t="str">
        <f xml:space="preserve"> IF(Oplnr=0,"",     IF(Oplnr=1,IF('KT 95310-9532'!A5="","",'KT 95310-9532'!A5),         IF(Oplnr=2,IF('KT 95310-9532'!A50="","",'KT 95310-9532'!A50),     IF(Oplnr=3,IF('KT 95310-9532'!A95="","",'KT 95310-9532'!A95),     IF(Oplnr=4,IF('KT 95310-9532'!A140="","",'KT 95310-9532'!A140),     IF(Oplnr=5,IF('KT 95310-9532'!A185="","",'KT 95310-9532'!A185),     IF(Oplnr=6,IF('KT 95310-9532'!A230="","",'KT 95310-9532'!A230))))))))</f>
        <v>1-3</v>
      </c>
      <c r="B11" s="151" t="str">
        <f xml:space="preserve"> IF(Oplnr=0,"",     IF(Oplnr=1,IF('KT 95310-9532'!B5="","",'KT 95310-9532'!B5),         IF(Oplnr=2,IF('KT 95310-9532'!B50="","",'KT 95310-9532'!B50),     IF(Oplnr=3,IF('KT 95310-9532'!B95="","",'KT 95310-9532'!B95),     IF(Oplnr=4,IF('KT 95310-9532'!B140="","",'KT 95310-9532'!B140),     IF(Oplnr=5,IF('KT 95310-9532'!B185="","",'KT 95310-9532'!B185),     IF(Oplnr=6,IF('KT 95310-9532'!B230="","",'KT 95310-9532'!B230))))))))</f>
        <v>H,I,J,M,Q</v>
      </c>
      <c r="C11" s="268" t="str">
        <f xml:space="preserve"> IF(Oplnr=0,"",     IF(Oplnr=1,IF('KT 95310-9532'!C5="","",'KT 95310-9532'!C5),         IF(Oplnr=2,IF('KT 95310-9532'!C50="","",'KT 95310-9532'!C50),     IF(Oplnr=3,IF('KT 95310-9532'!C95="","",'KT 95310-9532'!C95),     IF(Oplnr=4,IF('KT 95310-9532'!C140="","",'KT 95310-9532'!C140),     IF(Oplnr=5,IF('KT 95310-9532'!C185="","",'KT 95310-9532'!C185),     IF(Oplnr=6,IF('KT 95310-9532'!C230="","",'KT 95310-9532'!C230))))))))</f>
        <v>Levert een bijdrage aan een functioneel ontwerp of Game Design Document</v>
      </c>
      <c r="D11" s="269"/>
      <c r="E11" s="153"/>
    </row>
    <row r="12" spans="1:5" ht="25.5" customHeight="1" x14ac:dyDescent="0.2">
      <c r="A12" s="151" t="str">
        <f xml:space="preserve"> IF(Oplnr=0,"",     IF(Oplnr=1,IF('KT 95310-9532'!A6="","",'KT 95310-9532'!A6),         IF(Oplnr=2,IF('KT 95310-9532'!A51="","",'KT 95310-9532'!A51),     IF(Oplnr=3,IF('KT 95310-9532'!A96="","",'KT 95310-9532'!A96),     IF(Oplnr=4,IF('KT 95310-9532'!A141="","",'KT 95310-9532'!A141),     IF(Oplnr=5,IF('KT 95310-9532'!A186="","",'KT 95310-9532'!A186),     IF(Oplnr=6,IF('KT 95310-9532'!A231="","",'KT 95310-9532'!A231))))))))</f>
        <v>1-4</v>
      </c>
      <c r="B12" s="151" t="str">
        <f xml:space="preserve"> IF(Oplnr=0,"",     IF(Oplnr=1,IF('KT 95310-9532'!B6="","",'KT 95310-9532'!B6),         IF(Oplnr=2,IF('KT 95310-9532'!B51="","",'KT 95310-9532'!B51),     IF(Oplnr=3,IF('KT 95310-9532'!B96="","",'KT 95310-9532'!B96),     IF(Oplnr=4,IF('KT 95310-9532'!B141="","",'KT 95310-9532'!B141),     IF(Oplnr=5,IF('KT 95310-9532'!B186="","",'KT 95310-9532'!B186),     IF(Oplnr=6,IF('KT 95310-9532'!B231="","",'KT 95310-9532'!B231))))))))</f>
        <v>H,I,J,M,Q</v>
      </c>
      <c r="C12" s="268" t="str">
        <f xml:space="preserve"> IF(Oplnr=0,"",     IF(Oplnr=1,IF('KT 95310-9532'!C6="","",'KT 95310-9532'!C6),         IF(Oplnr=2,IF('KT 95310-9532'!C51="","",'KT 95310-9532'!C51),     IF(Oplnr=3,IF('KT 95310-9532'!C96="","",'KT 95310-9532'!C96),     IF(Oplnr=4,IF('KT 95310-9532'!C141="","",'KT 95310-9532'!C141),     IF(Oplnr=5,IF('KT 95310-9532'!C186="","",'KT 95310-9532'!C186),     IF(Oplnr=6,IF('KT 95310-9532'!C231="","",'KT 95310-9532'!C231))))))))</f>
        <v>Maakt een technisch ontwerp</v>
      </c>
      <c r="D12" s="269"/>
      <c r="E12" s="153"/>
    </row>
    <row r="13" spans="1:5" ht="25.5" customHeight="1" x14ac:dyDescent="0.2">
      <c r="A13" s="151" t="str">
        <f xml:space="preserve"> IF(Oplnr=0,"",     IF(Oplnr=1,IF('KT 95310-9532'!A7="","",'KT 95310-9532'!A7),         IF(Oplnr=2,IF('KT 95310-9532'!A52="","",'KT 95310-9532'!A52),     IF(Oplnr=3,IF('KT 95310-9532'!A97="","",'KT 95310-9532'!A97),     IF(Oplnr=4,IF('KT 95310-9532'!A142="","",'KT 95310-9532'!A142),     IF(Oplnr=5,IF('KT 95310-9532'!A187="","",'KT 95310-9532'!A187),     IF(Oplnr=6,IF('KT 95310-9532'!A232="","",'KT 95310-9532'!A232))))))))</f>
        <v>1-5</v>
      </c>
      <c r="B13" s="151" t="str">
        <f xml:space="preserve"> IF(Oplnr=0,"",     IF(Oplnr=1,IF('KT 95310-9532'!B7="","",'KT 95310-9532'!B7),         IF(Oplnr=2,IF('KT 95310-9532'!B52="","",'KT 95310-9532'!B52),     IF(Oplnr=3,IF('KT 95310-9532'!B97="","",'KT 95310-9532'!B97),     IF(Oplnr=4,IF('KT 95310-9532'!B142="","",'KT 95310-9532'!B142),     IF(Oplnr=5,IF('KT 95310-9532'!B187="","",'KT 95310-9532'!B187),     IF(Oplnr=6,IF('KT 95310-9532'!B232="","",'KT 95310-9532'!B232))))))))</f>
        <v>E,J,L,Q,S</v>
      </c>
      <c r="C13" s="268" t="str">
        <f xml:space="preserve"> IF(Oplnr=0,"",     IF(Oplnr=1,IF('KT 95310-9532'!C7="","",'KT 95310-9532'!C7),         IF(Oplnr=2,IF('KT 95310-9532'!C52="","",'KT 95310-9532'!C52),     IF(Oplnr=3,IF('KT 95310-9532'!C97="","",'KT 95310-9532'!C97),     IF(Oplnr=4,IF('KT 95310-9532'!C142="","",'KT 95310-9532'!C142),     IF(Oplnr=5,IF('KT 95310-9532'!C187="","",'KT 95310-9532'!C187),     IF(Oplnr=6,IF('KT 95310-9532'!C232="","",'KT 95310-9532'!C232))))))))</f>
        <v>Richt de ontwikkelomgeving in</v>
      </c>
      <c r="D13" s="269"/>
      <c r="E13" s="153"/>
    </row>
    <row r="14" spans="1:5" ht="25.5" customHeight="1" x14ac:dyDescent="0.2">
      <c r="A14" s="151" t="str">
        <f xml:space="preserve"> IF(Oplnr=0,"",     IF(Oplnr=1,IF('KT 95310-9532'!A8="","",'KT 95310-9532'!A8),         IF(Oplnr=2,IF('KT 95310-9532'!A53="","",'KT 95310-9532'!A53),     IF(Oplnr=3,IF('KT 95310-9532'!A98="","",'KT 95310-9532'!A98),     IF(Oplnr=4,IF('KT 95310-9532'!A143="","",'KT 95310-9532'!A143),     IF(Oplnr=5,IF('KT 95310-9532'!A188="","",'KT 95310-9532'!A188),     IF(Oplnr=6,IF('KT 95310-9532'!A233="","",'KT 95310-9532'!A233))))))))</f>
        <v/>
      </c>
      <c r="B14" s="151" t="str">
        <f xml:space="preserve"> IF(Oplnr=0,"",     IF(Oplnr=1,IF('KT 95310-9532'!B8="","",'KT 95310-9532'!B8),         IF(Oplnr=2,IF('KT 95310-9532'!B53="","",'KT 95310-9532'!B53),     IF(Oplnr=3,IF('KT 95310-9532'!B98="","",'KT 95310-9532'!B98),     IF(Oplnr=4,IF('KT 95310-9532'!B143="","",'KT 95310-9532'!B143),     IF(Oplnr=5,IF('KT 95310-9532'!B188="","",'KT 95310-9532'!B188),     IF(Oplnr=6,IF('KT 95310-9532'!B233="","",'KT 95310-9532'!B233))))))))</f>
        <v/>
      </c>
      <c r="C14" s="268" t="str">
        <f xml:space="preserve"> IF(Oplnr=0,"",     IF(Oplnr=1,IF('KT 95310-9532'!C8="","",'KT 95310-9532'!C8),         IF(Oplnr=2,IF('KT 95310-9532'!C53="","",'KT 95310-9532'!C53),     IF(Oplnr=3,IF('KT 95310-9532'!C98="","",'KT 95310-9532'!C98),     IF(Oplnr=4,IF('KT 95310-9532'!C143="","",'KT 95310-9532'!C143),     IF(Oplnr=5,IF('KT 95310-9532'!C188="","",'KT 95310-9532'!C188),     IF(Oplnr=6,IF('KT 95310-9532'!C233="","",'KT 95310-9532'!C233))))))))</f>
        <v/>
      </c>
      <c r="D14" s="269"/>
      <c r="E14" s="153"/>
    </row>
    <row r="15" spans="1:5" ht="25.5" customHeight="1" x14ac:dyDescent="0.2">
      <c r="A15" s="151" t="str">
        <f xml:space="preserve"> IF(Oplnr=0,"",     IF(Oplnr=1,IF('KT 95310-9532'!A9="","",'KT 95310-9532'!A9),         IF(Oplnr=2,IF('KT 95310-9532'!A54="","",'KT 95310-9532'!A54),     IF(Oplnr=3,IF('KT 95310-9532'!A99="","",'KT 95310-9532'!A99),     IF(Oplnr=4,IF('KT 95310-9532'!A144="","",'KT 95310-9532'!A144),     IF(Oplnr=5,IF('KT 95310-9532'!A189="","",'KT 95310-9532'!A189),     IF(Oplnr=6,IF('KT 95310-9532'!A234="","",'KT 95310-9532'!A234))))))))</f>
        <v/>
      </c>
      <c r="B15" s="151" t="str">
        <f xml:space="preserve"> IF(Oplnr=0,"",     IF(Oplnr=1,IF('KT 95310-9532'!B9="","",'KT 95310-9532'!B9),         IF(Oplnr=2,IF('KT 95310-9532'!B54="","",'KT 95310-9532'!B54),     IF(Oplnr=3,IF('KT 95310-9532'!B99="","",'KT 95310-9532'!B99),     IF(Oplnr=4,IF('KT 95310-9532'!B144="","",'KT 95310-9532'!B144),     IF(Oplnr=5,IF('KT 95310-9532'!B189="","",'KT 95310-9532'!B189),     IF(Oplnr=6,IF('KT 95310-9532'!B234="","",'KT 95310-9532'!B234))))))))</f>
        <v/>
      </c>
      <c r="C15" s="268" t="str">
        <f xml:space="preserve"> IF(Oplnr=0,"",     IF(Oplnr=1,IF('KT 95310-9532'!C9="","",'KT 95310-9532'!C9),         IF(Oplnr=2,IF('KT 95310-9532'!C54="","",'KT 95310-9532'!C54),     IF(Oplnr=3,IF('KT 95310-9532'!C99="","",'KT 95310-9532'!C99),     IF(Oplnr=4,IF('KT 95310-9532'!C144="","",'KT 95310-9532'!C144),     IF(Oplnr=5,IF('KT 95310-9532'!C189="","",'KT 95310-9532'!C189),     IF(Oplnr=6,IF('KT 95310-9532'!C234="","",'KT 95310-9532'!C234))))))))</f>
        <v/>
      </c>
      <c r="D15" s="269"/>
      <c r="E15" s="153"/>
    </row>
    <row r="16" spans="1:5" ht="25.5" customHeight="1" x14ac:dyDescent="0.2">
      <c r="A16" s="147" t="str">
        <f xml:space="preserve"> IF(Oplnr=0,"",     IF(Oplnr=1,IF('KT 95310-9532'!A10="","",'KT 95310-9532'!A10),         IF(Oplnr=2,IF('KT 95310-9532'!A55="","",'KT 95310-9532'!A55),     IF(Oplnr=3,IF('KT 95310-9532'!A100="","",'KT 95310-9532'!A100),     IF(Oplnr=4,IF('KT 95310-9532'!A145="","",'KT 95310-9532'!A145),     IF(Oplnr=5,IF('KT 95310-9532'!A190="","",'KT 95310-9532'!A190),     IF(Oplnr=6,IF('KT 95310-9532'!A235="","",'KT 95310-9532'!A235))))))))</f>
        <v>Kerntaak 2:</v>
      </c>
      <c r="B16" s="147">
        <f xml:space="preserve"> IF(Oplnr=0,"",    IF(Oplnr=1,IF('KT 95310-9532'!B10="","",'KT 95310-9532'!B10),         IF(Oplnr=2,IF('KT 95310-9532'!B55="","",'KT 95310-9532'!B55),     IF(Oplnr=3,IF('KT 95310-9532'!B100="","",'KT 95310-9532'!B100),     IF(Oplnr=4,IF('KT 95310-9532'!B145="","",'KT 95310-9532'!B145),     IF(Oplnr=5,IF('KT 95310-9532'!B190="","",'KT 95310-9532'!B190),     IF(Oplnr=6,IF('KT 95310-9532'!B235="","",'KT 95310-9532'!B235))))))))</f>
        <v>95311</v>
      </c>
      <c r="C16" s="272" t="str">
        <f xml:space="preserve"> IF(Oplnr=0,"",     IF(Oplnr=1,IF('KT 95310-9532'!C10="","",'KT 95310-9532'!C10),         IF(Oplnr=2,IF('KT 95310-9532'!C55="","",'KT 95310-9532'!C55),     IF(Oplnr=3,IF('KT 95310-9532'!C100="","",'KT 95310-9532'!C100),     IF(Oplnr=4,IF('KT 95310-9532'!C145="","",'KT 95310-9532'!C145),     IF(Oplnr=5,IF('KT 95310-9532'!C190="","",'KT 95310-9532'!C190),     IF(Oplnr=6,IF('KT 95310-9532'!C235="","",'KT 95310-9532'!C235))))))))</f>
        <v>Realiseren van de applicatie, (cross)media-uiting of game</v>
      </c>
      <c r="D16" s="273"/>
      <c r="E16" s="154"/>
    </row>
    <row r="17" spans="1:5" ht="25.5" customHeight="1" x14ac:dyDescent="0.2">
      <c r="A17" s="149" t="str">
        <f xml:space="preserve"> IF(Oplnr=0,"",     IF(Oplnr=1,IF('KT 95310-9532'!A11="","",'KT 95310-9532'!A11),         IF(Oplnr=2,IF('KT 95310-9532'!A56="","",'KT 95310-9532'!A56),     IF(Oplnr=3,IF('KT 95310-9532'!A101="","",'KT 95310-9532'!A101),     IF(Oplnr=4,IF('KT 95310-9532'!A146="","",'KT 95310-9532'!A146),     IF(Oplnr=5,IF('KT 95310-9532'!A191="","",'KT 95310-9532'!A191),     IF(Oplnr=6,IF('KT 95310-9532'!A236="","",'KT 95310-9532'!A236))))))))</f>
        <v>Nr.</v>
      </c>
      <c r="B17" s="149" t="str">
        <f xml:space="preserve"> IF(Oplnr=0,"",     IF(Oplnr=1,IF('KT 95310-9532'!B11="","",'KT 95310-9532'!B11),         IF(Oplnr=2,IF('KT 95310-9532'!B56="","",'KT 95310-9532'!B56),     IF(Oplnr=3,IF('KT 95310-9532'!B101="","",'KT 95310-9532'!B101),     IF(Oplnr=4,IF('KT 95310-9532'!B146="","",'KT 95310-9532'!B146),     IF(Oplnr=5,IF('KT 95310-9532'!B191="","",'KT 95310-9532'!B191),     IF(Oplnr=6,IF('KT 95310-9532'!B236="","",'KT 95310-9532'!B236))))))))</f>
        <v>Competentie</v>
      </c>
      <c r="C17" s="270" t="str">
        <f xml:space="preserve"> IF(Oplnr=0,"",     IF(Oplnr=1,IF('KT 95310-9532'!C11="","",'KT 95310-9532'!C11),         IF(Oplnr=2,IF('KT 95310-9532'!C56="","",'KT 95310-9532'!C56),     IF(Oplnr=3,IF('KT 95310-9532'!C101="","",'KT 95310-9532'!C101),     IF(Oplnr=4,IF('KT 95310-9532'!C146="","",'KT 95310-9532'!C146),     IF(Oplnr=5,IF('KT 95310-9532'!C191="","",'KT 95310-9532'!C191),     IF(Oplnr=6,IF('KT 95310-9532'!C236="","",'KT 95310-9532'!C236))))))))</f>
        <v>Werkproces</v>
      </c>
      <c r="D17" s="271"/>
      <c r="E17" s="155" t="s">
        <v>63</v>
      </c>
    </row>
    <row r="18" spans="1:5" ht="25.5" customHeight="1" x14ac:dyDescent="0.2">
      <c r="A18" s="151" t="str">
        <f xml:space="preserve"> IF(Oplnr=0,"",     IF(Oplnr=1,IF('KT 95310-9532'!A12="","",'KT 95310-9532'!A12),         IF(Oplnr=2,IF('KT 95310-9532'!A57="","",'KT 95310-9532'!A57),     IF(Oplnr=3,IF('KT 95310-9532'!A102="","",'KT 95310-9532'!A102),     IF(Oplnr=4,IF('KT 95310-9532'!A147="","",'KT 95310-9532'!A147),     IF(Oplnr=5,IF('KT 95310-9532'!A192="","",'KT 95310-9532'!A192),     IF(Oplnr=6,IF('KT 95310-9532'!A237="","",'KT 95310-9532'!A237))))))))</f>
        <v>2-1</v>
      </c>
      <c r="B18" s="151" t="str">
        <f xml:space="preserve"> IF(Oplnr=0,"",     IF(Oplnr=1,IF('KT 95310-9532'!B12="","",'KT 95310-9532'!B12),         IF(Oplnr=2,IF('KT 95310-9532'!B57="","",'KT 95310-9532'!B57),     IF(Oplnr=3,IF('KT 95310-9532'!B102="","",'KT 95310-9532'!B102),     IF(Oplnr=4,IF('KT 95310-9532'!B147="","",'KT 95310-9532'!B147),     IF(Oplnr=5,IF('KT 95310-9532'!B192="","",'KT 95310-9532'!B192),     IF(Oplnr=6,IF('KT 95310-9532'!B237="","",'KT 95310-9532'!B237))))))))</f>
        <v>E,J,M,N,R</v>
      </c>
      <c r="C18" s="268" t="str">
        <f xml:space="preserve"> IF(Oplnr=0,"",     IF(Oplnr=1,IF('KT 95310-9532'!C12="","",'KT 95310-9532'!C12),         IF(Oplnr=2,IF('KT 95310-9532'!C57="","",'KT 95310-9532'!C57),     IF(Oplnr=3,IF('KT 95310-9532'!C102="","",'KT 95310-9532'!C102),     IF(Oplnr=4,IF('KT 95310-9532'!C147="","",'KT 95310-9532'!C147),     IF(Oplnr=5,IF('KT 95310-9532'!C192="","",'KT 95310-9532'!C192),     IF(Oplnr=6,IF('KT 95310-9532'!C237="","",'KT 95310-9532'!C237))))))))</f>
        <v>Legt een gegevensverzameling aan</v>
      </c>
      <c r="D18" s="269"/>
      <c r="E18" s="153"/>
    </row>
    <row r="19" spans="1:5" ht="25.5" customHeight="1" x14ac:dyDescent="0.2">
      <c r="A19" s="151" t="str">
        <f xml:space="preserve"> IF(Oplnr=0,"",     IF(Oplnr=1,IF('KT 95310-9532'!A13="","",'KT 95310-9532'!A13),         IF(Oplnr=2,IF('KT 95310-9532'!A58="","",'KT 95310-9532'!A58),     IF(Oplnr=3,IF('KT 95310-9532'!A103="","",'KT 95310-9532'!A103),     IF(Oplnr=4,IF('KT 95310-9532'!A148="","",'KT 95310-9532'!A148),     IF(Oplnr=5,IF('KT 95310-9532'!A193="","",'KT 95310-9532'!A193),     IF(Oplnr=6,IF('KT 95310-9532'!A238="","",'KT 95310-9532'!A238))))))))</f>
        <v>2-2</v>
      </c>
      <c r="B19" s="151" t="str">
        <f xml:space="preserve"> IF(Oplnr=0,"",     IF(Oplnr=1,IF('KT 95310-9532'!B13="","",'KT 95310-9532'!B13),         IF(Oplnr=2,IF('KT 95310-9532'!B58="","",'KT 95310-9532'!B58),     IF(Oplnr=3,IF('KT 95310-9532'!B103="","",'KT 95310-9532'!B103),     IF(Oplnr=4,IF('KT 95310-9532'!B148="","",'KT 95310-9532'!B148),     IF(Oplnr=5,IF('KT 95310-9532'!B193="","",'KT 95310-9532'!B193),     IF(Oplnr=6,IF('KT 95310-9532'!B238="","",'KT 95310-9532'!B238))))))))</f>
        <v>J,L,M,Q,R,S,V</v>
      </c>
      <c r="C19" s="268" t="str">
        <f xml:space="preserve"> IF(Oplnr=0,"",     IF(Oplnr=1,IF('KT 95310-9532'!C13="","",'KT 95310-9532'!C13),         IF(Oplnr=2,IF('KT 95310-9532'!C58="","",'KT 95310-9532'!C58),     IF(Oplnr=3,IF('KT 95310-9532'!C103="","",'KT 95310-9532'!C103),     IF(Oplnr=4,IF('KT 95310-9532'!C148="","",'KT 95310-9532'!C148),     IF(Oplnr=5,IF('KT 95310-9532'!C193="","",'KT 95310-9532'!C193),     IF(Oplnr=6,IF('KT 95310-9532'!C238="","",'KT 95310-9532'!C238))))))))</f>
        <v>Realiseert een applicatie</v>
      </c>
      <c r="D19" s="269"/>
      <c r="E19" s="153" t="s">
        <v>1098</v>
      </c>
    </row>
    <row r="20" spans="1:5" ht="25.5" customHeight="1" x14ac:dyDescent="0.2">
      <c r="A20" s="151" t="str">
        <f xml:space="preserve"> IF(Oplnr=0,"",     IF(Oplnr=1,IF('KT 95310-9532'!A14="","",'KT 95310-9532'!A14),         IF(Oplnr=2,IF('KT 95310-9532'!A59="","",'KT 95310-9532'!A59),     IF(Oplnr=3,IF('KT 95310-9532'!A104="","",'KT 95310-9532'!A104),     IF(Oplnr=4,IF('KT 95310-9532'!A149="","",'KT 95310-9532'!A149),     IF(Oplnr=5,IF('KT 95310-9532'!A194="","",'KT 95310-9532'!A194),     IF(Oplnr=6,IF('KT 95310-9532'!A239="","",'KT 95310-9532'!A239))))))))</f>
        <v/>
      </c>
      <c r="B20" s="151" t="str">
        <f xml:space="preserve"> IF(Oplnr=0,"",     IF(Oplnr=1,IF('KT 95310-9532'!B14="","",'KT 95310-9532'!B14),         IF(Oplnr=2,IF('KT 95310-9532'!B59="","",'KT 95310-9532'!B59),     IF(Oplnr=3,IF('KT 95310-9532'!B104="","",'KT 95310-9532'!B104),     IF(Oplnr=4,IF('KT 95310-9532'!B149="","",'KT 95310-9532'!B149),     IF(Oplnr=5,IF('KT 95310-9532'!B194="","",'KT 95310-9532'!B194),     IF(Oplnr=6,IF('KT 95310-9532'!B239="","",'KT 95310-9532'!B239))))))))</f>
        <v/>
      </c>
      <c r="C20" s="268" t="str">
        <f xml:space="preserve"> IF(Oplnr=0,"",     IF(Oplnr=1,IF('KT 95310-9532'!C14="","",'KT 95310-9532'!C14),         IF(Oplnr=2,IF('KT 95310-9532'!C59="","",'KT 95310-9532'!C59),     IF(Oplnr=3,IF('KT 95310-9532'!C104="","",'KT 95310-9532'!C104),     IF(Oplnr=4,IF('KT 95310-9532'!C149="","",'KT 95310-9532'!C149),     IF(Oplnr=5,IF('KT 95310-9532'!C194="","",'KT 95310-9532'!C194),     IF(Oplnr=6,IF('KT 95310-9532'!C239="","",'KT 95310-9532'!C239))))))))</f>
        <v/>
      </c>
      <c r="D20" s="269"/>
      <c r="E20" s="153"/>
    </row>
    <row r="21" spans="1:5" ht="25.5" customHeight="1" x14ac:dyDescent="0.2">
      <c r="A21" s="151" t="str">
        <f xml:space="preserve"> IF(Oplnr=0,"",     IF(Oplnr=1,IF('KT 95310-9532'!A15="","",'KT 95310-9532'!A15),         IF(Oplnr=2,IF('KT 95310-9532'!A60="","",'KT 95310-9532'!A60),     IF(Oplnr=3,IF('KT 95310-9532'!A105="","",'KT 95310-9532'!A105),     IF(Oplnr=4,IF('KT 95310-9532'!A150="","",'KT 95310-9532'!A150),     IF(Oplnr=5,IF('KT 95310-9532'!A195="","",'KT 95310-9532'!A195),     IF(Oplnr=6,IF('KT 95310-9532'!A240="","",'KT 95310-9532'!A240))))))))</f>
        <v/>
      </c>
      <c r="B21" s="151" t="str">
        <f xml:space="preserve"> IF(Oplnr=0,"",     IF(Oplnr=1,IF('KT 95310-9532'!B15="","",'KT 95310-9532'!B15),         IF(Oplnr=2,IF('KT 95310-9532'!B60="","",'KT 95310-9532'!B60),     IF(Oplnr=3,IF('KT 95310-9532'!B105="","",'KT 95310-9532'!B105),     IF(Oplnr=4,IF('KT 95310-9532'!B150="","",'KT 95310-9532'!B150),     IF(Oplnr=5,IF('KT 95310-9532'!B195="","",'KT 95310-9532'!B195),     IF(Oplnr=6,IF('KT 95310-9532'!B240="","",'KT 95310-9532'!B240))))))))</f>
        <v/>
      </c>
      <c r="C21" s="268" t="str">
        <f xml:space="preserve"> IF(Oplnr=0,"",     IF(Oplnr=1,IF('KT 95310-9532'!C15="","",'KT 95310-9532'!C15),         IF(Oplnr=2,IF('KT 95310-9532'!C60="","",'KT 95310-9532'!C60),     IF(Oplnr=3,IF('KT 95310-9532'!C105="","",'KT 95310-9532'!C105),     IF(Oplnr=4,IF('KT 95310-9532'!C150="","",'KT 95310-9532'!C150),     IF(Oplnr=5,IF('KT 95310-9532'!C195="","",'KT 95310-9532'!C195),     IF(Oplnr=6,IF('KT 95310-9532'!C240="","",'KT 95310-9532'!C240))))))))</f>
        <v/>
      </c>
      <c r="D21" s="269"/>
      <c r="E21" s="153"/>
    </row>
    <row r="22" spans="1:5" ht="25.5" customHeight="1" x14ac:dyDescent="0.2">
      <c r="A22" s="151" t="str">
        <f xml:space="preserve"> IF(Oplnr=0,"",     IF(Oplnr=1,IF('KT 95310-9532'!A16="","",'KT 95310-9532'!A16),         IF(Oplnr=2,IF('KT 95310-9532'!A61="","",'KT 95310-9532'!A61),     IF(Oplnr=3,IF('KT 95310-9532'!A106="","",'KT 95310-9532'!A106),     IF(Oplnr=4,IF('KT 95310-9532'!A151="","",'KT 95310-9532'!A151),     IF(Oplnr=5,IF('KT 95310-9532'!A196="","",'KT 95310-9532'!A196),     IF(Oplnr=6,IF('KT 95310-9532'!A241="","",'KT 95310-9532'!A241))))))))</f>
        <v>2-5</v>
      </c>
      <c r="B22" s="151" t="str">
        <f xml:space="preserve"> IF(Oplnr=0,"",     IF(Oplnr=1,IF('KT 95310-9532'!B16="","",'KT 95310-9532'!B16),         IF(Oplnr=2,IF('KT 95310-9532'!B61="","",'KT 95310-9532'!B61),     IF(Oplnr=3,IF('KT 95310-9532'!B106="","",'KT 95310-9532'!B106),     IF(Oplnr=4,IF('KT 95310-9532'!B151="","",'KT 95310-9532'!B151),     IF(Oplnr=5,IF('KT 95310-9532'!B196="","",'KT 95310-9532'!B196),     IF(Oplnr=6,IF('KT 95310-9532'!B241="","",'KT 95310-9532'!B241))))))))</f>
        <v>J,K,L,M,O</v>
      </c>
      <c r="C22" s="268" t="str">
        <f xml:space="preserve"> IF(Oplnr=0,"",     IF(Oplnr=1,IF('KT 95310-9532'!C16="","",'KT 95310-9532'!C16),         IF(Oplnr=2,IF('KT 95310-9532'!C61="","",'KT 95310-9532'!C61),     IF(Oplnr=3,IF('KT 95310-9532'!C106="","",'KT 95310-9532'!C106),     IF(Oplnr=4,IF('KT 95310-9532'!C151="","",'KT 95310-9532'!C151),     IF(Oplnr=5,IF('KT 95310-9532'!C196="","",'KT 95310-9532'!C196),     IF(Oplnr=6,IF('KT 95310-9532'!C241="","",'KT 95310-9532'!C241))))))))</f>
        <v>Test het ontwikkelde product</v>
      </c>
      <c r="D22" s="269"/>
      <c r="E22" s="153" t="s">
        <v>1109</v>
      </c>
    </row>
    <row r="23" spans="1:5" ht="25.5" customHeight="1" x14ac:dyDescent="0.2">
      <c r="A23" s="151" t="str">
        <f xml:space="preserve"> IF(Oplnr=0,"",     IF(Oplnr=1,IF('KT 95310-9532'!A17="","",'KT 95310-9532'!A17),         IF(Oplnr=2,IF('KT 95310-9532'!A62="","",'KT 95310-9532'!A62),     IF(Oplnr=3,IF('KT 95310-9532'!A107="","",'KT 95310-9532'!A107),     IF(Oplnr=4,IF('KT 95310-9532'!A152="","",'KT 95310-9532'!A152),     IF(Oplnr=5,IF('KT 95310-9532'!A197="","",'KT 95310-9532'!A197),     IF(Oplnr=6,IF('KT 95310-9532'!A242="","",'KT 95310-9532'!A242))))))))</f>
        <v/>
      </c>
      <c r="B23" s="151" t="str">
        <f xml:space="preserve"> IF(Oplnr=0,"",     IF(Oplnr=1,IF('KT 95310-9532'!B17="","",'KT 95310-9532'!B17),         IF(Oplnr=2,IF('KT 95310-9532'!B62="","",'KT 95310-9532'!B62),     IF(Oplnr=3,IF('KT 95310-9532'!B107="","",'KT 95310-9532'!B107),     IF(Oplnr=4,IF('KT 95310-9532'!B152="","",'KT 95310-9532'!B152),     IF(Oplnr=5,IF('KT 95310-9532'!B197="","",'KT 95310-9532'!B197),     IF(Oplnr=6,IF('KT 95310-9532'!B242="","",'KT 95310-9532'!B242))))))))</f>
        <v/>
      </c>
      <c r="C23" s="268" t="str">
        <f xml:space="preserve"> IF(Oplnr=0,"",     IF(Oplnr=1,IF('KT 95310-9532'!C17="","",'KT 95310-9532'!C17),         IF(Oplnr=2,IF('KT 95310-9532'!C62="","",'KT 95310-9532'!C62),     IF(Oplnr=3,IF('KT 95310-9532'!C107="","",'KT 95310-9532'!C107),     IF(Oplnr=4,IF('KT 95310-9532'!C152="","",'KT 95310-9532'!C152),     IF(Oplnr=5,IF('KT 95310-9532'!C197="","",'KT 95310-9532'!C197),     IF(Oplnr=6,IF('KT 95310-9532'!C242="","",'KT 95310-9532'!C242))))))))</f>
        <v/>
      </c>
      <c r="D23" s="269"/>
      <c r="E23" s="153"/>
    </row>
    <row r="24" spans="1:5" ht="25.5" customHeight="1" x14ac:dyDescent="0.2">
      <c r="A24" s="151" t="str">
        <f xml:space="preserve"> IF(Oplnr=0,"",     IF(Oplnr=1,IF('KT 95310-9532'!A18="","",'KT 95310-9532'!A18),         IF(Oplnr=2,IF('KT 95310-9532'!A63="","",'KT 95310-9532'!A63),     IF(Oplnr=3,IF('KT 95310-9532'!A108="","",'KT 95310-9532'!A108),     IF(Oplnr=4,IF('KT 95310-9532'!A153="","",'KT 95310-9532'!A153),     IF(Oplnr=5,IF('KT 95310-9532'!A198="","",'KT 95310-9532'!A198),     IF(Oplnr=6,IF('KT 95310-9532'!A243="","",'KT 95310-9532'!A243))))))))</f>
        <v/>
      </c>
      <c r="B24" s="151" t="str">
        <f xml:space="preserve"> IF(Oplnr=0,"",     IF(Oplnr=1,IF('KT 95310-9532'!B18="","",'KT 95310-9532'!B18),         IF(Oplnr=2,IF('KT 95310-9532'!B63="","",'KT 95310-9532'!B63),     IF(Oplnr=3,IF('KT 95310-9532'!B108="","",'KT 95310-9532'!B108),     IF(Oplnr=4,IF('KT 95310-9532'!B153="","",'KT 95310-9532'!B153),     IF(Oplnr=5,IF('KT 95310-9532'!B198="","",'KT 95310-9532'!B198),     IF(Oplnr=6,IF('KT 95310-9532'!B243="","",'KT 95310-9532'!B243))))))))</f>
        <v/>
      </c>
      <c r="C24" s="268" t="str">
        <f xml:space="preserve"> IF(Oplnr=0,"",     IF(Oplnr=1,IF('KT 95310-9532'!C18="","",'KT 95310-9532'!C18),         IF(Oplnr=2,IF('KT 95310-9532'!C63="","",'KT 95310-9532'!C63),     IF(Oplnr=3,IF('KT 95310-9532'!C108="","",'KT 95310-9532'!C108),     IF(Oplnr=4,IF('KT 95310-9532'!C153="","",'KT 95310-9532'!C153),     IF(Oplnr=5,IF('KT 95310-9532'!C198="","",'KT 95310-9532'!C198),     IF(Oplnr=6,IF('KT 95310-9532'!C243="","",'KT 95310-9532'!C243))))))))</f>
        <v/>
      </c>
      <c r="D24" s="269"/>
      <c r="E24" s="153"/>
    </row>
    <row r="25" spans="1:5" ht="25.5" customHeight="1" x14ac:dyDescent="0.2">
      <c r="A25" s="147" t="str">
        <f xml:space="preserve"> IF(Oplnr=0,"",     IF(Oplnr=1,IF('KT 95310-9532'!A19="","",'KT 95310-9532'!A19),         IF(Oplnr=2,IF('KT 95310-9532'!A64="","",'KT 95310-9532'!A64),     IF(Oplnr=3,IF('KT 95310-9532'!A109="","",'KT 95310-9532'!A109),     IF(Oplnr=4,IF('KT 95310-9532'!A154="","",'KT 95310-9532'!A154),     IF(Oplnr=5,IF('KT 95310-9532'!A199="","",'KT 95310-9532'!A199),     IF(Oplnr=6,IF('KT 95310-9532'!A244="","",'KT 95310-9532'!A244))))))))</f>
        <v>Kerntaak 3:</v>
      </c>
      <c r="B25" s="147">
        <f xml:space="preserve"> IF(Oplnr=0,"",    IF(Oplnr=1,IF('KT 95310-9532'!B19="","",'KT 95310-9532'!B19),         IF(Oplnr=2,IF('KT 95310-9532'!B64="","",'KT 95310-9532'!B64),     IF(Oplnr=3,IF('KT 95310-9532'!B109="","",'KT 95310-9532'!B109),     IF(Oplnr=4,IF('KT 95310-9532'!B154="","",'KT 95310-9532'!B154),     IF(Oplnr=5,IF('KT 95310-9532'!B199="","",'KT 95310-9532'!B199),     IF(Oplnr=6,IF('KT 95310-9532'!B244="","",'KT 95310-9532'!B244))))))))</f>
        <v>95311</v>
      </c>
      <c r="C25" s="272" t="str">
        <f xml:space="preserve"> IF(Oplnr=0,"",     IF(Oplnr=1,IF('KT 95310-9532'!C19="","",'KT 95310-9532'!C19),         IF(Oplnr=2,IF('KT 95310-9532'!C64="","",'KT 95310-9532'!C64),     IF(Oplnr=3,IF('KT 95310-9532'!C109="","",'KT 95310-9532'!C109),     IF(Oplnr=4,IF('KT 95310-9532'!C154="","",'KT 95310-9532'!C154),     IF(Oplnr=5,IF('KT 95310-9532'!C199="","",'KT 95310-9532'!C199),     IF(Oplnr=6,IF('KT 95310-9532'!C244="","",'KT 95310-9532'!C244))))))))</f>
        <v>Implementeren van de applicatie of (cross)media-uiting</v>
      </c>
      <c r="D25" s="273"/>
      <c r="E25" s="154"/>
    </row>
    <row r="26" spans="1:5" ht="25.5" customHeight="1" x14ac:dyDescent="0.2">
      <c r="A26" s="149" t="str">
        <f xml:space="preserve"> IF(Oplnr=0,"",     IF(Oplnr=1,IF('KT 95310-9532'!A20="","",'KT 95310-9532'!A20),         IF(Oplnr=2,IF('KT 95310-9532'!A65="","",'KT 95310-9532'!A65),     IF(Oplnr=3,IF('KT 95310-9532'!A110="","",'KT 95310-9532'!A110),     IF(Oplnr=4,IF('KT 95310-9532'!A155="","",'KT 95310-9532'!A155),     IF(Oplnr=5,IF('KT 95310-9532'!A200="","",'KT 95310-9532'!A200),     IF(Oplnr=6,IF('KT 95310-9532'!A245="","",'KT 95310-9532'!A245))))))))</f>
        <v>Nr.</v>
      </c>
      <c r="B26" s="149" t="str">
        <f xml:space="preserve"> IF(Oplnr=0,"",     IF(Oplnr=1,IF('KT 95310-9532'!B20="","",'KT 95310-9532'!B20),         IF(Oplnr=2,IF('KT 95310-9532'!B65="","",'KT 95310-9532'!B65),     IF(Oplnr=3,IF('KT 95310-9532'!B110="","",'KT 95310-9532'!B110),     IF(Oplnr=4,IF('KT 95310-9532'!B155="","",'KT 95310-9532'!B155),     IF(Oplnr=5,IF('KT 95310-9532'!B200="","",'KT 95310-9532'!B200),     IF(Oplnr=6,IF('KT 95310-9532'!B245="","",'KT 95310-9532'!B245))))))))</f>
        <v>Competentie</v>
      </c>
      <c r="C26" s="270" t="str">
        <f xml:space="preserve"> IF(Oplnr=0,"",     IF(Oplnr=1,IF('KT 95310-9532'!C20="","",'KT 95310-9532'!C20),         IF(Oplnr=2,IF('KT 95310-9532'!C65="","",'KT 95310-9532'!C65),     IF(Oplnr=3,IF('KT 95310-9532'!C110="","",'KT 95310-9532'!C110),     IF(Oplnr=4,IF('KT 95310-9532'!C155="","",'KT 95310-9532'!C155),     IF(Oplnr=5,IF('KT 95310-9532'!C200="","",'KT 95310-9532'!C200),     IF(Oplnr=6,IF('KT 95310-9532'!C245="","",'KT 95310-9532'!C245))))))))</f>
        <v>Werkproces</v>
      </c>
      <c r="D26" s="271"/>
      <c r="E26" s="155" t="s">
        <v>63</v>
      </c>
    </row>
    <row r="27" spans="1:5" ht="25.5" customHeight="1" x14ac:dyDescent="0.2">
      <c r="A27" s="151" t="str">
        <f xml:space="preserve"> IF(Oplnr=0,"",     IF(Oplnr=1,IF('KT 95310-9532'!A21="","",'KT 95310-9532'!A21),         IF(Oplnr=2,IF('KT 95310-9532'!A66="","",'KT 95310-9532'!A66),     IF(Oplnr=3,IF('KT 95310-9532'!A111="","",'KT 95310-9532'!A111),     IF(Oplnr=4,IF('KT 95310-9532'!A156="","",'KT 95310-9532'!A156),     IF(Oplnr=5,IF('KT 95310-9532'!A201="","",'KT 95310-9532'!A201),     IF(Oplnr=6,IF('KT 95310-9532'!A246="","",'KT 95310-9532'!A246))))))))</f>
        <v>3-1</v>
      </c>
      <c r="B27" s="151" t="str">
        <f xml:space="preserve"> IF(Oplnr=0,"",     IF(Oplnr=1,IF('KT 95310-9532'!B21="","",'KT 95310-9532'!B21),         IF(Oplnr=2,IF('KT 95310-9532'!B66="","",'KT 95310-9532'!B66),     IF(Oplnr=3,IF('KT 95310-9532'!B111="","",'KT 95310-9532'!B111),     IF(Oplnr=4,IF('KT 95310-9532'!B156="","",'KT 95310-9532'!B156),     IF(Oplnr=5,IF('KT 95310-9532'!B201="","",'KT 95310-9532'!B201),     IF(Oplnr=6,IF('KT 95310-9532'!B246="","",'KT 95310-9532'!B246))))))))</f>
        <v>H,I,J,M,N,Q</v>
      </c>
      <c r="C27" s="268" t="str">
        <f xml:space="preserve"> IF(Oplnr=0,"",     IF(Oplnr=1,IF('KT 95310-9532'!C21="","",'KT 95310-9532'!C21),         IF(Oplnr=2,IF('KT 95310-9532'!C66="","",'KT 95310-9532'!C66),     IF(Oplnr=3,IF('KT 95310-9532'!C111="","",'KT 95310-9532'!C111),     IF(Oplnr=4,IF('KT 95310-9532'!C156="","",'KT 95310-9532'!C156),     IF(Oplnr=5,IF('KT 95310-9532'!C201="","",'KT 95310-9532'!C201),     IF(Oplnr=6,IF('KT 95310-9532'!C246="","",'KT 95310-9532'!C246))))))))</f>
        <v>Maakt of levert een bijdrage aan het implementatieplan</v>
      </c>
      <c r="D27" s="269"/>
      <c r="E27" s="153" t="s">
        <v>1110</v>
      </c>
    </row>
    <row r="28" spans="1:5" ht="25.5" customHeight="1" x14ac:dyDescent="0.2">
      <c r="A28" s="151" t="str">
        <f xml:space="preserve"> IF(Oplnr=0,"",     IF(Oplnr=1,IF('KT 95310-9532'!A22="","",'KT 95310-9532'!A22),         IF(Oplnr=2,IF('KT 95310-9532'!A67="","",'KT 95310-9532'!A67),     IF(Oplnr=3,IF('KT 95310-9532'!A112="","",'KT 95310-9532'!A112),     IF(Oplnr=4,IF('KT 95310-9532'!A157="","",'KT 95310-9532'!A157),     IF(Oplnr=5,IF('KT 95310-9532'!A202="","",'KT 95310-9532'!A202),     IF(Oplnr=6,IF('KT 95310-9532'!A247="","",'KT 95310-9532'!A247))))))))</f>
        <v>3-2</v>
      </c>
      <c r="B28" s="151" t="str">
        <f xml:space="preserve"> IF(Oplnr=0,"",     IF(Oplnr=1,IF('KT 95310-9532'!B22="","",'KT 95310-9532'!B22),         IF(Oplnr=2,IF('KT 95310-9532'!B67="","",'KT 95310-9532'!B67),     IF(Oplnr=3,IF('KT 95310-9532'!B112="","",'KT 95310-9532'!B112),     IF(Oplnr=4,IF('KT 95310-9532'!B157="","",'KT 95310-9532'!B157),     IF(Oplnr=5,IF('KT 95310-9532'!B202="","",'KT 95310-9532'!B202),     IF(Oplnr=6,IF('KT 95310-9532'!B247="","",'KT 95310-9532'!B247))))))))</f>
        <v>D,J,K,N</v>
      </c>
      <c r="C28" s="268" t="str">
        <f xml:space="preserve"> IF(Oplnr=0,"",     IF(Oplnr=1,IF('KT 95310-9532'!C22="","",'KT 95310-9532'!C22),         IF(Oplnr=2,IF('KT 95310-9532'!C67="","",'KT 95310-9532'!C67),     IF(Oplnr=3,IF('KT 95310-9532'!C112="","",'KT 95310-9532'!C112),     IF(Oplnr=4,IF('KT 95310-9532'!C157="","",'KT 95310-9532'!C157),     IF(Oplnr=5,IF('KT 95310-9532'!C202="","",'KT 95310-9532'!C202),     IF(Oplnr=6,IF('KT 95310-9532'!C247="","",'KT 95310-9532'!C247))))))))</f>
        <v>Stelt een acceptatietest op en voert deze uit</v>
      </c>
      <c r="D28" s="269"/>
      <c r="E28" s="153" t="s">
        <v>1111</v>
      </c>
    </row>
    <row r="29" spans="1:5" ht="25.5" customHeight="1" x14ac:dyDescent="0.2">
      <c r="A29" s="151" t="str">
        <f xml:space="preserve"> IF(Oplnr=0,"",     IF(Oplnr=1,IF('KT 95310-9532'!A23="","",'KT 95310-9532'!A23),         IF(Oplnr=2,IF('KT 95310-9532'!A68="","",'KT 95310-9532'!A68),     IF(Oplnr=3,IF('KT 95310-9532'!A113="","",'KT 95310-9532'!A113),     IF(Oplnr=4,IF('KT 95310-9532'!A158="","",'KT 95310-9532'!A158),     IF(Oplnr=5,IF('KT 95310-9532'!A203="","",'KT 95310-9532'!A203),     IF(Oplnr=6,IF('KT 95310-9532'!A248="","",'KT 95310-9532'!A248))))))))</f>
        <v>3-3</v>
      </c>
      <c r="B29" s="151" t="str">
        <f xml:space="preserve"> IF(Oplnr=0,"",     IF(Oplnr=1,IF('KT 95310-9532'!B23="","",'KT 95310-9532'!B23),         IF(Oplnr=2,IF('KT 95310-9532'!B68="","",'KT 95310-9532'!B68),     IF(Oplnr=3,IF('KT 95310-9532'!B113="","",'KT 95310-9532'!B113),     IF(Oplnr=4,IF('KT 95310-9532'!B158="","",'KT 95310-9532'!B158),     IF(Oplnr=5,IF('KT 95310-9532'!B203="","",'KT 95310-9532'!B203),     IF(Oplnr=6,IF('KT 95310-9532'!B248="","",'KT 95310-9532'!B248))))))))</f>
        <v>J,K</v>
      </c>
      <c r="C29" s="268" t="str">
        <f xml:space="preserve"> IF(Oplnr=0,"",     IF(Oplnr=1,IF('KT 95310-9532'!C23="","",'KT 95310-9532'!C23),         IF(Oplnr=2,IF('KT 95310-9532'!C68="","",'KT 95310-9532'!C68),     IF(Oplnr=3,IF('KT 95310-9532'!C113="","",'KT 95310-9532'!C113),     IF(Oplnr=4,IF('KT 95310-9532'!C158="","",'KT 95310-9532'!C158),     IF(Oplnr=5,IF('KT 95310-9532'!C203="","",'KT 95310-9532'!C203),     IF(Oplnr=6,IF('KT 95310-9532'!C248="","",'KT 95310-9532'!C248))))))))</f>
        <v>Implementeert een applicatie of (cross)mediauiting en/of -systeem</v>
      </c>
      <c r="D29" s="269"/>
      <c r="E29" s="153" t="s">
        <v>1152</v>
      </c>
    </row>
    <row r="30" spans="1:5" ht="25.5" customHeight="1" x14ac:dyDescent="0.2">
      <c r="A30" s="151" t="str">
        <f xml:space="preserve"> IF(Oplnr=0,"",     IF(Oplnr=1,IF('KT 95310-9532'!A24="","",'KT 95310-9532'!A24),         IF(Oplnr=2,IF('KT 95310-9532'!A69="","",'KT 95310-9532'!A69),     IF(Oplnr=3,IF('KT 95310-9532'!A114="","",'KT 95310-9532'!A114),     IF(Oplnr=4,IF('KT 95310-9532'!A159="","",'KT 95310-9532'!A159),     IF(Oplnr=5,IF('KT 95310-9532'!A204="","",'KT 95310-9532'!A204),     IF(Oplnr=6,IF('KT 95310-9532'!A249="","",'KT 95310-9532'!A249))))))))</f>
        <v>3-4</v>
      </c>
      <c r="B30" s="151" t="str">
        <f xml:space="preserve"> IF(Oplnr=0,"",     IF(Oplnr=1,IF('KT 95310-9532'!B24="","",'KT 95310-9532'!B24),         IF(Oplnr=2,IF('KT 95310-9532'!B69="","",'KT 95310-9532'!B69),     IF(Oplnr=3,IF('KT 95310-9532'!B114="","",'KT 95310-9532'!B114),     IF(Oplnr=4,IF('KT 95310-9532'!B159="","",'KT 95310-9532'!B159),     IF(Oplnr=5,IF('KT 95310-9532'!B204="","",'KT 95310-9532'!B204),     IF(Oplnr=6,IF('KT 95310-9532'!B249="","",'KT 95310-9532'!B249))))))))</f>
        <v>E,J,L,P</v>
      </c>
      <c r="C30" s="268" t="str">
        <f xml:space="preserve"> IF(Oplnr=0,"",     IF(Oplnr=1,IF('KT 95310-9532'!C24="","",'KT 95310-9532'!C24),         IF(Oplnr=2,IF('KT 95310-9532'!C69="","",'KT 95310-9532'!C69),     IF(Oplnr=3,IF('KT 95310-9532'!C114="","",'KT 95310-9532'!C114),     IF(Oplnr=4,IF('KT 95310-9532'!C159="","",'KT 95310-9532'!C159),     IF(Oplnr=5,IF('KT 95310-9532'!C204="","",'KT 95310-9532'!C204),     IF(Oplnr=6,IF('KT 95310-9532'!C249="","",'KT 95310-9532'!C249))))))))</f>
        <v>Evalueert een implementatie</v>
      </c>
      <c r="D30" s="269"/>
      <c r="E30" s="153"/>
    </row>
    <row r="31" spans="1:5" ht="25.5" customHeight="1" x14ac:dyDescent="0.2">
      <c r="A31" s="151" t="str">
        <f xml:space="preserve"> IF(Oplnr=0,"",     IF(Oplnr=1,IF('KT 95310-9532'!A25="","",'KT 95310-9532'!A25),         IF(Oplnr=2,IF('KT 95310-9532'!A70="","",'KT 95310-9532'!A70),     IF(Oplnr=3,IF('KT 95310-9532'!A115="","",'KT 95310-9532'!A115),     IF(Oplnr=4,IF('KT 95310-9532'!A160="","",'KT 95310-9532'!A160),     IF(Oplnr=5,IF('KT 95310-9532'!A205="","",'KT 95310-9532'!A205),     IF(Oplnr=6,IF('KT 95310-9532'!A250="","",'KT 95310-9532'!A250))))))))</f>
        <v/>
      </c>
      <c r="B31" s="151" t="str">
        <f xml:space="preserve"> IF(Oplnr=0,"",     IF(Oplnr=1,IF('KT 95310-9532'!B25="","",'KT 95310-9532'!B25),         IF(Oplnr=2,IF('KT 95310-9532'!B70="","",'KT 95310-9532'!B70),     IF(Oplnr=3,IF('KT 95310-9532'!B115="","",'KT 95310-9532'!B115),     IF(Oplnr=4,IF('KT 95310-9532'!B160="","",'KT 95310-9532'!B160),     IF(Oplnr=5,IF('KT 95310-9532'!B205="","",'KT 95310-9532'!B205),     IF(Oplnr=6,IF('KT 95310-9532'!B250="","",'KT 95310-9532'!B250))))))))</f>
        <v/>
      </c>
      <c r="C31" s="268" t="str">
        <f xml:space="preserve"> IF(Oplnr=0,"",     IF(Oplnr=1,IF('KT 95310-9532'!C25="","",'KT 95310-9532'!C25),         IF(Oplnr=2,IF('KT 95310-9532'!C70="","",'KT 95310-9532'!C70),     IF(Oplnr=3,IF('KT 95310-9532'!C115="","",'KT 95310-9532'!C115),     IF(Oplnr=4,IF('KT 95310-9532'!C160="","",'KT 95310-9532'!C160),     IF(Oplnr=5,IF('KT 95310-9532'!C205="","",'KT 95310-9532'!C205),     IF(Oplnr=6,IF('KT 95310-9532'!C250="","",'KT 95310-9532'!C250))))))))</f>
        <v/>
      </c>
      <c r="D31" s="269"/>
      <c r="E31" s="153"/>
    </row>
    <row r="32" spans="1:5" ht="25.5" customHeight="1" x14ac:dyDescent="0.2">
      <c r="A32" s="151" t="str">
        <f xml:space="preserve"> IF(Oplnr=0,"",     IF(Oplnr=1,IF('KT 95310-9532'!A26="","",'KT 95310-9532'!A26),         IF(Oplnr=2,IF('KT 95310-9532'!A71="","",'KT 95310-9532'!A71),     IF(Oplnr=3,IF('KT 95310-9532'!A116="","",'KT 95310-9532'!A116),     IF(Oplnr=4,IF('KT 95310-9532'!A161="","",'KT 95310-9532'!A161),     IF(Oplnr=5,IF('KT 95310-9532'!A206="","",'KT 95310-9532'!A206),     IF(Oplnr=6,IF('KT 95310-9532'!A251="","",'KT 95310-9532'!A251))))))))</f>
        <v/>
      </c>
      <c r="B32" s="151" t="str">
        <f xml:space="preserve"> IF(Oplnr=0,"",     IF(Oplnr=1,IF('KT 95310-9532'!B26="","",'KT 95310-9532'!B26),         IF(Oplnr=2,IF('KT 95310-9532'!B71="","",'KT 95310-9532'!B71),     IF(Oplnr=3,IF('KT 95310-9532'!B116="","",'KT 95310-9532'!B116),     IF(Oplnr=4,IF('KT 95310-9532'!B161="","",'KT 95310-9532'!B161),     IF(Oplnr=5,IF('KT 95310-9532'!B206="","",'KT 95310-9532'!B206),     IF(Oplnr=6,IF('KT 95310-9532'!B251="","",'KT 95310-9532'!B251))))))))</f>
        <v/>
      </c>
      <c r="C32" s="268" t="str">
        <f xml:space="preserve"> IF(Oplnr=0,"",     IF(Oplnr=1,IF('KT 95310-9532'!C26="","",'KT 95310-9532'!C26),         IF(Oplnr=2,IF('KT 95310-9532'!C71="","",'KT 95310-9532'!C71),     IF(Oplnr=3,IF('KT 95310-9532'!C116="","",'KT 95310-9532'!C116),     IF(Oplnr=4,IF('KT 95310-9532'!C161="","",'KT 95310-9532'!C161),     IF(Oplnr=5,IF('KT 95310-9532'!C206="","",'KT 95310-9532'!C206),     IF(Oplnr=6,IF('KT 95310-9532'!C251="","",'KT 95310-9532'!C251))))))))</f>
        <v/>
      </c>
      <c r="D32" s="269"/>
      <c r="E32" s="153"/>
    </row>
    <row r="33" spans="1:5" ht="25.5" customHeight="1" x14ac:dyDescent="0.2">
      <c r="A33" s="151" t="str">
        <f xml:space="preserve"> IF(Oplnr=0,"",     IF(Oplnr=1,IF('KT 95310-9532'!A27="","",'KT 95310-9532'!A27),         IF(Oplnr=2,IF('KT 95310-9532'!A72="","",'KT 95310-9532'!A72),     IF(Oplnr=3,IF('KT 95310-9532'!A117="","",'KT 95310-9532'!A117),     IF(Oplnr=4,IF('KT 95310-9532'!A162="","",'KT 95310-9532'!A162),     IF(Oplnr=5,IF('KT 95310-9532'!A207="","",'KT 95310-9532'!A207),     IF(Oplnr=6,IF('KT 95310-9532'!A252="","",'KT 95310-9532'!A252))))))))</f>
        <v/>
      </c>
      <c r="B33" s="151" t="str">
        <f xml:space="preserve"> IF(Oplnr=0,"",     IF(Oplnr=1,IF('KT 95310-9532'!B27="","",'KT 95310-9532'!B27),         IF(Oplnr=2,IF('KT 95310-9532'!B72="","",'KT 95310-9532'!B72),     IF(Oplnr=3,IF('KT 95310-9532'!B117="","",'KT 95310-9532'!B117),     IF(Oplnr=4,IF('KT 95310-9532'!B162="","",'KT 95310-9532'!B162),     IF(Oplnr=5,IF('KT 95310-9532'!B207="","",'KT 95310-9532'!B207),     IF(Oplnr=6,IF('KT 95310-9532'!B252="","",'KT 95310-9532'!B252))))))))</f>
        <v/>
      </c>
      <c r="C33" s="268" t="str">
        <f xml:space="preserve"> IF(Oplnr=0,"",     IF(Oplnr=1,IF('KT 95310-9532'!C27="","",'KT 95310-9532'!C27),         IF(Oplnr=2,IF('KT 95310-9532'!C72="","",'KT 95310-9532'!C72),     IF(Oplnr=3,IF('KT 95310-9532'!C117="","",'KT 95310-9532'!C117),     IF(Oplnr=4,IF('KT 95310-9532'!C162="","",'KT 95310-9532'!C162),     IF(Oplnr=5,IF('KT 95310-9532'!C207="","",'KT 95310-9532'!C207),     IF(Oplnr=6,IF('KT 95310-9532'!C252="","",'KT 95310-9532'!C252))))))))</f>
        <v/>
      </c>
      <c r="D33" s="269"/>
      <c r="E33" s="153"/>
    </row>
    <row r="34" spans="1:5" ht="25.5" customHeight="1" x14ac:dyDescent="0.2">
      <c r="A34" s="147" t="str">
        <f xml:space="preserve"> IF(Oplnr=0,"",     IF(Oplnr=1,IF('KT 95310-9532'!A28="","",'KT 95310-9532'!A28),         IF(Oplnr=2,IF('KT 95310-9532'!A73="","",'KT 95310-9532'!A73),     IF(Oplnr=3,IF('KT 95310-9532'!A118="","",'KT 95310-9532'!A118),     IF(Oplnr=4,IF('KT 95310-9532'!A163="","",'KT 95310-9532'!A163),     IF(Oplnr=5,IF('KT 95310-9532'!A208="","",'KT 95310-9532'!A208),     IF(Oplnr=6,IF('KT 95310-9532'!A253="","",'KT 95310-9532'!A253))))))))</f>
        <v>Kerntaak 4:</v>
      </c>
      <c r="B34" s="147">
        <f xml:space="preserve"> IF(Oplnr=0,"",    IF(Oplnr=1,IF('KT 95310-9532'!B28="","",'KT 95310-9532'!B28),         IF(Oplnr=2,IF('KT 95310-9532'!B73="","",'KT 95310-9532'!B73),     IF(Oplnr=3,IF('KT 95310-9532'!B118="","",'KT 95310-9532'!B118),     IF(Oplnr=4,IF('KT 95310-9532'!B163="","",'KT 95310-9532'!B163),     IF(Oplnr=5,IF('KT 95310-9532'!B208="","",'KT 95310-9532'!B208),     IF(Oplnr=6,IF('KT 95310-9532'!B253="","",'KT 95310-9532'!B253))))))))</f>
        <v>95311</v>
      </c>
      <c r="C34" s="272" t="str">
        <f xml:space="preserve"> IF(Oplnr=0,"",     IF(Oplnr=1,IF('KT 95310-9532'!C28="","",'KT 95310-9532'!C28),         IF(Oplnr=2,IF('KT 95310-9532'!C73="","",'KT 95310-9532'!C73),     IF(Oplnr=3,IF('KT 95310-9532'!C118="","",'KT 95310-9532'!C118),     IF(Oplnr=4,IF('KT 95310-9532'!C163="","",'KT 95310-9532'!C163),     IF(Oplnr=5,IF('KT 95310-9532'!C208="","",'KT 95310-9532'!C208),     IF(Oplnr=6,IF('KT 95310-9532'!C253="","",'KT 95310-9532'!C253))))))))</f>
        <v>Onderhouden en beheren van de applicatie, (cross)mediauiting of game</v>
      </c>
      <c r="D34" s="273"/>
      <c r="E34" s="154"/>
    </row>
    <row r="35" spans="1:5" ht="25.5" customHeight="1" x14ac:dyDescent="0.2">
      <c r="A35" s="149" t="str">
        <f xml:space="preserve"> IF(Oplnr=0,"",     IF(Oplnr=1,IF('KT 95310-9532'!A29="","",'KT 95310-9532'!A29),         IF(Oplnr=2,IF('KT 95310-9532'!A74="","",'KT 95310-9532'!A74),     IF(Oplnr=3,IF('KT 95310-9532'!A119="","",'KT 95310-9532'!A119),     IF(Oplnr=4,IF('KT 95310-9532'!A164="","",'KT 95310-9532'!A164),     IF(Oplnr=5,IF('KT 95310-9532'!A209="","",'KT 95310-9532'!A209),     IF(Oplnr=6,IF('KT 95310-9532'!A254="","",'KT 95310-9532'!A254))))))))</f>
        <v>Nr.</v>
      </c>
      <c r="B35" s="149" t="str">
        <f xml:space="preserve"> IF(Oplnr=0,"",     IF(Oplnr=1,IF('KT 95310-9532'!B29="","",'KT 95310-9532'!B29),         IF(Oplnr=2,IF('KT 95310-9532'!B74="","",'KT 95310-9532'!B74),     IF(Oplnr=3,IF('KT 95310-9532'!B119="","",'KT 95310-9532'!B119),     IF(Oplnr=4,IF('KT 95310-9532'!B164="","",'KT 95310-9532'!B164),     IF(Oplnr=5,IF('KT 95310-9532'!B209="","",'KT 95310-9532'!B209),     IF(Oplnr=6,IF('KT 95310-9532'!B254="","",'KT 95310-9532'!B254))))))))</f>
        <v>Competentie</v>
      </c>
      <c r="C35" s="270" t="str">
        <f xml:space="preserve"> IF(Oplnr=0,"",     IF(Oplnr=1,IF('KT 95310-9532'!C29="","",'KT 95310-9532'!C29),         IF(Oplnr=2,IF('KT 95310-9532'!C74="","",'KT 95310-9532'!C74),     IF(Oplnr=3,IF('KT 95310-9532'!C119="","",'KT 95310-9532'!C119),     IF(Oplnr=4,IF('KT 95310-9532'!C164="","",'KT 95310-9532'!C164),     IF(Oplnr=5,IF('KT 95310-9532'!C209="","",'KT 95310-9532'!C209),     IF(Oplnr=6,IF('KT 95310-9532'!C254="","",'KT 95310-9532'!C254))))))))</f>
        <v>Werkproces</v>
      </c>
      <c r="D35" s="271"/>
      <c r="E35" s="155" t="s">
        <v>63</v>
      </c>
    </row>
    <row r="36" spans="1:5" ht="25.5" customHeight="1" x14ac:dyDescent="0.2">
      <c r="A36" s="151" t="str">
        <f xml:space="preserve"> IF(Oplnr=0,"",     IF(Oplnr=1,IF('KT 95310-9532'!A30="","",'KT 95310-9532'!A30),         IF(Oplnr=2,IF('KT 95310-9532'!A75="","",'KT 95310-9532'!A75),     IF(Oplnr=3,IF('KT 95310-9532'!A120="","",'KT 95310-9532'!A120),     IF(Oplnr=4,IF('KT 95310-9532'!A165="","",'KT 95310-9532'!A165),     IF(Oplnr=5,IF('KT 95310-9532'!A210="","",'KT 95310-9532'!A210),     IF(Oplnr=6,IF('KT 95310-9532'!A255="","",'KT 95310-9532'!A255))))))))</f>
        <v>4-1</v>
      </c>
      <c r="B36" s="151" t="str">
        <f xml:space="preserve"> IF(Oplnr=0,"",     IF(Oplnr=1,IF('KT 95310-9532'!B30="","",'KT 95310-9532'!B30),         IF(Oplnr=2,IF('KT 95310-9532'!B75="","",'KT 95310-9532'!B75),     IF(Oplnr=3,IF('KT 95310-9532'!B120="","",'KT 95310-9532'!B120),     IF(Oplnr=4,IF('KT 95310-9532'!B165="","",'KT 95310-9532'!B165),     IF(Oplnr=5,IF('KT 95310-9532'!B210="","",'KT 95310-9532'!B210),     IF(Oplnr=6,IF('KT 95310-9532'!B255="","",'KT 95310-9532'!B255))))))))</f>
        <v>J,L,Q,S,T,V</v>
      </c>
      <c r="C36" s="268" t="str">
        <f xml:space="preserve"> IF(Oplnr=0,"",     IF(Oplnr=1,IF('KT 95310-9532'!C30="","",'KT 95310-9532'!C30),         IF(Oplnr=2,IF('KT 95310-9532'!C75="","",'KT 95310-9532'!C75),     IF(Oplnr=3,IF('KT 95310-9532'!C120="","",'KT 95310-9532'!C120),     IF(Oplnr=4,IF('KT 95310-9532'!C165="","",'KT 95310-9532'!C165),     IF(Oplnr=5,IF('KT 95310-9532'!C210="","",'KT 95310-9532'!C210),     IF(Oplnr=6,IF('KT 95310-9532'!C255="","",'KT 95310-9532'!C255))))))))</f>
        <v>Onderhoudt applicaties of (cross)media-uiting</v>
      </c>
      <c r="D36" s="269"/>
      <c r="E36" s="153" t="s">
        <v>1153</v>
      </c>
    </row>
    <row r="37" spans="1:5" ht="25.5" customHeight="1" x14ac:dyDescent="0.2">
      <c r="A37" s="151" t="str">
        <f xml:space="preserve"> IF(Oplnr=0,"",     IF(Oplnr=1,IF('KT 95310-9532'!A31="","",'KT 95310-9532'!A31),         IF(Oplnr=2,IF('KT 95310-9532'!A76="","",'KT 95310-9532'!A76),     IF(Oplnr=3,IF('KT 95310-9532'!A121="","",'KT 95310-9532'!A121),     IF(Oplnr=4,IF('KT 95310-9532'!A166="","",'KT 95310-9532'!A166),     IF(Oplnr=5,IF('KT 95310-9532'!A211="","",'KT 95310-9532'!A211),     IF(Oplnr=6,IF('KT 95310-9532'!A256="","",'KT 95310-9532'!A256))))))))</f>
        <v/>
      </c>
      <c r="B37" s="151" t="str">
        <f xml:space="preserve"> IF(Oplnr=0,"",     IF(Oplnr=1,IF('KT 95310-9532'!B31="","",'KT 95310-9532'!B31),         IF(Oplnr=2,IF('KT 95310-9532'!B76="","",'KT 95310-9532'!B76),     IF(Oplnr=3,IF('KT 95310-9532'!B121="","",'KT 95310-9532'!B121),     IF(Oplnr=4,IF('KT 95310-9532'!B166="","",'KT 95310-9532'!B166),     IF(Oplnr=5,IF('KT 95310-9532'!B211="","",'KT 95310-9532'!B211),     IF(Oplnr=6,IF('KT 95310-9532'!B256="","",'KT 95310-9532'!B256))))))))</f>
        <v/>
      </c>
      <c r="C37" s="268" t="str">
        <f xml:space="preserve"> IF(Oplnr=0,"",     IF(Oplnr=1,IF('KT 95310-9532'!C31="","",'KT 95310-9532'!C31),         IF(Oplnr=2,IF('KT 95310-9532'!C76="","",'KT 95310-9532'!C76),     IF(Oplnr=3,IF('KT 95310-9532'!C121="","",'KT 95310-9532'!C121),     IF(Oplnr=4,IF('KT 95310-9532'!C166="","",'KT 95310-9532'!C166),     IF(Oplnr=5,IF('KT 95310-9532'!C211="","",'KT 95310-9532'!C211),     IF(Oplnr=6,IF('KT 95310-9532'!C256="","",'KT 95310-9532'!C256))))))))</f>
        <v/>
      </c>
      <c r="D37" s="269"/>
      <c r="E37" s="153"/>
    </row>
    <row r="38" spans="1:5" ht="25.5" customHeight="1" x14ac:dyDescent="0.2">
      <c r="A38" s="151" t="str">
        <f xml:space="preserve"> IF(Oplnr=0,"",     IF(Oplnr=1,IF('KT 95310-9532'!A32="","",'KT 95310-9532'!A32),         IF(Oplnr=2,IF('KT 95310-9532'!A77="","",'KT 95310-9532'!A77),     IF(Oplnr=3,IF('KT 95310-9532'!A122="","",'KT 95310-9532'!A122),     IF(Oplnr=4,IF('KT 95310-9532'!A167="","",'KT 95310-9532'!A167),     IF(Oplnr=5,IF('KT 95310-9532'!A212="","",'KT 95310-9532'!A212),     IF(Oplnr=6,IF('KT 95310-9532'!A257="","",'KT 95310-9532'!A257))))))))</f>
        <v/>
      </c>
      <c r="B38" s="151" t="str">
        <f xml:space="preserve"> IF(Oplnr=0,"",     IF(Oplnr=1,IF('KT 95310-9532'!B32="","",'KT 95310-9532'!B32),         IF(Oplnr=2,IF('KT 95310-9532'!B77="","",'KT 95310-9532'!B77),     IF(Oplnr=3,IF('KT 95310-9532'!B122="","",'KT 95310-9532'!B122),     IF(Oplnr=4,IF('KT 95310-9532'!B167="","",'KT 95310-9532'!B167),     IF(Oplnr=5,IF('KT 95310-9532'!B212="","",'KT 95310-9532'!B212),     IF(Oplnr=6,IF('KT 95310-9532'!B257="","",'KT 95310-9532'!B257))))))))</f>
        <v/>
      </c>
      <c r="C38" s="268" t="str">
        <f xml:space="preserve"> IF(Oplnr=0,"",     IF(Oplnr=1,IF('KT 95310-9532'!C32="","",'KT 95310-9532'!C32),         IF(Oplnr=2,IF('KT 95310-9532'!C77="","",'KT 95310-9532'!C77),     IF(Oplnr=3,IF('KT 95310-9532'!C122="","",'KT 95310-9532'!C122),     IF(Oplnr=4,IF('KT 95310-9532'!C167="","",'KT 95310-9532'!C167),     IF(Oplnr=5,IF('KT 95310-9532'!C212="","",'KT 95310-9532'!C212),     IF(Oplnr=6,IF('KT 95310-9532'!C257="","",'KT 95310-9532'!C257))))))))</f>
        <v/>
      </c>
      <c r="D38" s="269"/>
      <c r="E38" s="153"/>
    </row>
    <row r="39" spans="1:5" ht="25.5" customHeight="1" x14ac:dyDescent="0.2">
      <c r="A39" s="151" t="str">
        <f xml:space="preserve"> IF(Oplnr=0,"",     IF(Oplnr=1,IF('KT 95310-9532'!A33="","",'KT 95310-9532'!A33),         IF(Oplnr=2,IF('KT 95310-9532'!A78="","",'KT 95310-9532'!A78),     IF(Oplnr=3,IF('KT 95310-9532'!A123="","",'KT 95310-9532'!A123),     IF(Oplnr=4,IF('KT 95310-9532'!A168="","",'KT 95310-9532'!A168),     IF(Oplnr=5,IF('KT 95310-9532'!A213="","",'KT 95310-9532'!A213),     IF(Oplnr=6,IF('KT 95310-9532'!A258="","",'KT 95310-9532'!A258))))))))</f>
        <v/>
      </c>
      <c r="B39" s="151" t="str">
        <f xml:space="preserve"> IF(Oplnr=0,"",     IF(Oplnr=1,IF('KT 95310-9532'!B33="","",'KT 95310-9532'!B33),         IF(Oplnr=2,IF('KT 95310-9532'!B78="","",'KT 95310-9532'!B78),     IF(Oplnr=3,IF('KT 95310-9532'!B123="","",'KT 95310-9532'!B123),     IF(Oplnr=4,IF('KT 95310-9532'!B168="","",'KT 95310-9532'!B168),     IF(Oplnr=5,IF('KT 95310-9532'!B213="","",'KT 95310-9532'!B213),     IF(Oplnr=6,IF('KT 95310-9532'!B258="","",'KT 95310-9532'!B258))))))))</f>
        <v/>
      </c>
      <c r="C39" s="268" t="str">
        <f xml:space="preserve"> IF(Oplnr=0,"",     IF(Oplnr=1,IF('KT 95310-9532'!C33="","",'KT 95310-9532'!C33),         IF(Oplnr=2,IF('KT 95310-9532'!C78="","",'KT 95310-9532'!C78),     IF(Oplnr=3,IF('KT 95310-9532'!C123="","",'KT 95310-9532'!C123),     IF(Oplnr=4,IF('KT 95310-9532'!C168="","",'KT 95310-9532'!C168),     IF(Oplnr=5,IF('KT 95310-9532'!C213="","",'KT 95310-9532'!C213),     IF(Oplnr=6,IF('KT 95310-9532'!C258="","",'KT 95310-9532'!C258))))))))</f>
        <v/>
      </c>
      <c r="D39" s="269"/>
      <c r="E39" s="153"/>
    </row>
    <row r="40" spans="1:5" ht="25.5" customHeight="1" x14ac:dyDescent="0.2">
      <c r="A40" s="151" t="str">
        <f xml:space="preserve"> IF(Oplnr=0,"",     IF(Oplnr=1,IF('KT 95310-9532'!A34="","",'KT 95310-9532'!A34),         IF(Oplnr=2,IF('KT 95310-9532'!A79="","",'KT 95310-9532'!A79),     IF(Oplnr=3,IF('KT 95310-9532'!A124="","",'KT 95310-9532'!A124),     IF(Oplnr=4,IF('KT 95310-9532'!A169="","",'KT 95310-9532'!A169),     IF(Oplnr=5,IF('KT 95310-9532'!A214="","",'KT 95310-9532'!A214),     IF(Oplnr=6,IF('KT 95310-9532'!A259="","",'KT 95310-9532'!A259))))))))</f>
        <v>4-5</v>
      </c>
      <c r="B40" s="151" t="str">
        <f xml:space="preserve"> IF(Oplnr=0,"",     IF(Oplnr=1,IF('KT 95310-9532'!B34="","",'KT 95310-9532'!B34),         IF(Oplnr=2,IF('KT 95310-9532'!B79="","",'KT 95310-9532'!B79),     IF(Oplnr=3,IF('KT 95310-9532'!B124="","",'KT 95310-9532'!B124),     IF(Oplnr=4,IF('KT 95310-9532'!B169="","",'KT 95310-9532'!B169),     IF(Oplnr=5,IF('KT 95310-9532'!B214="","",'KT 95310-9532'!B214),     IF(Oplnr=6,IF('KT 95310-9532'!B259="","",'KT 95310-9532'!B259))))))))</f>
        <v>E,J,L,M,S,T</v>
      </c>
      <c r="C40" s="268" t="str">
        <f xml:space="preserve"> IF(Oplnr=0,"",     IF(Oplnr=1,IF('KT 95310-9532'!C34="","",'KT 95310-9532'!C34),         IF(Oplnr=2,IF('KT 95310-9532'!C79="","",'KT 95310-9532'!C79),     IF(Oplnr=3,IF('KT 95310-9532'!C124="","",'KT 95310-9532'!C124),     IF(Oplnr=4,IF('KT 95310-9532'!C169="","",'KT 95310-9532'!C169),     IF(Oplnr=5,IF('KT 95310-9532'!C214="","",'KT 95310-9532'!C214),     IF(Oplnr=6,IF('KT 95310-9532'!C259="","",'KT 95310-9532'!C259))))))))</f>
        <v>Beheert de content</v>
      </c>
      <c r="D40" s="269"/>
      <c r="E40" s="153" t="s">
        <v>1154</v>
      </c>
    </row>
    <row r="41" spans="1:5" ht="25.5" customHeight="1" x14ac:dyDescent="0.2">
      <c r="A41" s="151" t="str">
        <f xml:space="preserve"> IF(Oplnr=0,"",     IF(Oplnr=1,IF('KT 95310-9532'!A35="","",'KT 95310-9532'!A35),         IF(Oplnr=2,IF('KT 95310-9532'!A80="","",'KT 95310-9532'!A80),     IF(Oplnr=3,IF('KT 95310-9532'!A125="","",'KT 95310-9532'!A125),     IF(Oplnr=4,IF('KT 95310-9532'!A170="","",'KT 95310-9532'!A170),     IF(Oplnr=5,IF('KT 95310-9532'!A215="","",'KT 95310-9532'!A215),     IF(Oplnr=6,IF('KT 95310-9532'!A260="","",'KT 95310-9532'!A260))))))))</f>
        <v>4-6</v>
      </c>
      <c r="B41" s="151" t="str">
        <f xml:space="preserve"> IF(Oplnr=0,"",     IF(Oplnr=1,IF('KT 95310-9532'!B35="","",'KT 95310-9532'!B35),         IF(Oplnr=2,IF('KT 95310-9532'!B80="","",'KT 95310-9532'!B80),     IF(Oplnr=3,IF('KT 95310-9532'!B125="","",'KT 95310-9532'!B125),     IF(Oplnr=4,IF('KT 95310-9532'!B170="","",'KT 95310-9532'!B170),     IF(Oplnr=5,IF('KT 95310-9532'!B215="","",'KT 95310-9532'!B215),     IF(Oplnr=6,IF('KT 95310-9532'!B260="","",'KT 95310-9532'!B260))))))))</f>
        <v>J,M,S,T</v>
      </c>
      <c r="C41" s="268" t="str">
        <f xml:space="preserve"> IF(Oplnr=0,"",     IF(Oplnr=1,IF('KT 95310-9532'!C35="","",'KT 95310-9532'!C35),         IF(Oplnr=2,IF('KT 95310-9532'!C80="","",'KT 95310-9532'!C80),     IF(Oplnr=3,IF('KT 95310-9532'!C125="","",'KT 95310-9532'!C125),     IF(Oplnr=4,IF('KT 95310-9532'!C170="","",'KT 95310-9532'!C170),     IF(Oplnr=5,IF('KT 95310-9532'!C215="","",'KT 95310-9532'!C215),     IF(Oplnr=6,IF('KT 95310-9532'!C260="","",'KT 95310-9532'!C260))))))))</f>
        <v>Documenteert en archiveert gegevens</v>
      </c>
      <c r="D41" s="269"/>
      <c r="E41" s="153" t="s">
        <v>1155</v>
      </c>
    </row>
    <row r="42" spans="1:5" ht="25.5" customHeight="1" x14ac:dyDescent="0.2">
      <c r="A42" s="151" t="str">
        <f xml:space="preserve"> IF(Oplnr=0,"",     IF(Oplnr=1,IF('KT 95310-9532'!A36="","",'KT 95310-9532'!A36),         IF(Oplnr=2,IF('KT 95310-9532'!A81="","",'KT 95310-9532'!A81),     IF(Oplnr=3,IF('KT 95310-9532'!A126="","",'KT 95310-9532'!A126),     IF(Oplnr=4,IF('KT 95310-9532'!A171="","",'KT 95310-9532'!A171),     IF(Oplnr=5,IF('KT 95310-9532'!A216="","",'KT 95310-9532'!A216),     IF(Oplnr=6,IF('KT 95310-9532'!A261="","",'KT 95310-9532'!A261))))))))</f>
        <v/>
      </c>
      <c r="B42" s="151" t="str">
        <f xml:space="preserve"> IF(Oplnr=0,"",     IF(Oplnr=1,IF('KT 95310-9532'!B36="","",'KT 95310-9532'!B36),         IF(Oplnr=2,IF('KT 95310-9532'!B81="","",'KT 95310-9532'!B81),     IF(Oplnr=3,IF('KT 95310-9532'!B126="","",'KT 95310-9532'!B126),     IF(Oplnr=4,IF('KT 95310-9532'!B171="","",'KT 95310-9532'!B171),     IF(Oplnr=5,IF('KT 95310-9532'!B216="","",'KT 95310-9532'!B216),     IF(Oplnr=6,IF('KT 95310-9532'!B261="","",'KT 95310-9532'!B261))))))))</f>
        <v/>
      </c>
      <c r="C42" s="268" t="str">
        <f xml:space="preserve"> IF(Oplnr=0,"",     IF(Oplnr=1,IF('KT 95310-9532'!C36="","",'KT 95310-9532'!C36),         IF(Oplnr=2,IF('KT 95310-9532'!C81="","",'KT 95310-9532'!C81),     IF(Oplnr=3,IF('KT 95310-9532'!C126="","",'KT 95310-9532'!C126),     IF(Oplnr=4,IF('KT 95310-9532'!C171="","",'KT 95310-9532'!C171),     IF(Oplnr=5,IF('KT 95310-9532'!C216="","",'KT 95310-9532'!C216),     IF(Oplnr=6,IF('KT 95310-9532'!C261="","",'KT 95310-9532'!C261))))))))</f>
        <v/>
      </c>
      <c r="D42" s="269"/>
      <c r="E42" s="153"/>
    </row>
    <row r="43" spans="1:5" ht="25.5" customHeight="1" x14ac:dyDescent="0.2">
      <c r="A43" s="147" t="str">
        <f xml:space="preserve"> IF(Oplnr=0,"",     IF(Oplnr=1,IF('KT 95310-9532'!A37="","",'KT 95310-9532'!A37),         IF(Oplnr=2,IF('KT 95310-9532'!A82="","",'KT 95310-9532'!A82),     IF(Oplnr=3,IF('KT 95310-9532'!A127="","",'KT 95310-9532'!A127),     IF(Oplnr=4,IF('KT 95310-9532'!A172="","",'KT 95310-9532'!A172),     IF(Oplnr=5,IF('KT 95310-9532'!A217="","",'KT 95310-9532'!A217),     IF(Oplnr=6,IF('KT 95310-9532'!A262="","",'KT 95310-9532'!A262))))))))</f>
        <v/>
      </c>
      <c r="B43" s="147" t="str">
        <f xml:space="preserve"> IF(Oplnr=0,"",    IF(Oplnr=1,IF('KT 95310-9532'!B37="","",'KT 95310-9532'!B37),         IF(Oplnr=2,IF('KT 95310-9532'!B82="","",'KT 95310-9532'!B82),     IF(Oplnr=3,IF('KT 95310-9532'!B127="","",'KT 95310-9532'!B127),     IF(Oplnr=4,IF('KT 95310-9532'!B172="","",'KT 95310-9532'!B172),     IF(Oplnr=5,IF('KT 95310-9532'!B217="","",'KT 95310-9532'!B217),     IF(Oplnr=6,IF('KT 95310-9532'!B262="","",'KT 95310-9532'!B262))))))))</f>
        <v/>
      </c>
      <c r="C43" s="272" t="str">
        <f xml:space="preserve"> IF(Oplnr=0,"",     IF(Oplnr=1,IF('KT 95310-9532'!C37="","",'KT 95310-9532'!C37),         IF(Oplnr=2,IF('KT 95310-9532'!C82="","",'KT 95310-9532'!C82),     IF(Oplnr=3,IF('KT 95310-9532'!C127="","",'KT 95310-9532'!C127),     IF(Oplnr=4,IF('KT 95310-9532'!C172="","",'KT 95310-9532'!C172),     IF(Oplnr=5,IF('KT 95310-9532'!C217="","",'KT 95310-9532'!C217),     IF(Oplnr=6,IF('KT 95310-9532'!C262="","",'KT 95310-9532'!C262))))))))</f>
        <v/>
      </c>
      <c r="D43" s="273"/>
      <c r="E43" s="154"/>
    </row>
    <row r="44" spans="1:5" ht="25.5" customHeight="1" x14ac:dyDescent="0.2">
      <c r="A44" s="149" t="str">
        <f xml:space="preserve"> IF(Oplnr=0,"",     IF(Oplnr=1,IF('KT 95310-9532'!A38="","",'KT 95310-9532'!A38),         IF(Oplnr=2,IF('KT 95310-9532'!A83="","",'KT 95310-9532'!A83),     IF(Oplnr=3,IF('KT 95310-9532'!A128="","",'KT 95310-9532'!A128),     IF(Oplnr=4,IF('KT 95310-9532'!A173="","",'KT 95310-9532'!A173),     IF(Oplnr=5,IF('KT 95310-9532'!A218="","",'KT 95310-9532'!A218),     IF(Oplnr=6,IF('KT 95310-9532'!A263="","",'KT 95310-9532'!A263))))))))</f>
        <v/>
      </c>
      <c r="B44" s="149" t="str">
        <f xml:space="preserve"> IF(Oplnr=0,"",     IF(Oplnr=1,IF('KT 95310-9532'!B38="","",'KT 95310-9532'!B38),         IF(Oplnr=2,IF('KT 95310-9532'!B83="","",'KT 95310-9532'!B83),     IF(Oplnr=3,IF('KT 95310-9532'!B128="","",'KT 95310-9532'!B128),     IF(Oplnr=4,IF('KT 95310-9532'!B173="","",'KT 95310-9532'!B173),     IF(Oplnr=5,IF('KT 95310-9532'!B218="","",'KT 95310-9532'!B218),     IF(Oplnr=6,IF('KT 95310-9532'!B263="","",'KT 95310-9532'!B263))))))))</f>
        <v/>
      </c>
      <c r="C44" s="270" t="str">
        <f xml:space="preserve"> IF(Oplnr=0,"",     IF(Oplnr=1,IF('KT 95310-9532'!C38="","",'KT 95310-9532'!C38),         IF(Oplnr=2,IF('KT 95310-9532'!C83="","",'KT 95310-9532'!C83),     IF(Oplnr=3,IF('KT 95310-9532'!C128="","",'KT 95310-9532'!C128),     IF(Oplnr=4,IF('KT 95310-9532'!C173="","",'KT 95310-9532'!C173),     IF(Oplnr=5,IF('KT 95310-9532'!C218="","",'KT 95310-9532'!C218),     IF(Oplnr=6,IF('KT 95310-9532'!C263="","",'KT 95310-9532'!C263))))))))</f>
        <v/>
      </c>
      <c r="D44" s="271"/>
      <c r="E44" s="155" t="s">
        <v>63</v>
      </c>
    </row>
    <row r="45" spans="1:5" ht="25.5" customHeight="1" x14ac:dyDescent="0.2">
      <c r="A45" s="151" t="str">
        <f xml:space="preserve"> IF(Oplnr=0,"",     IF(Oplnr=1,IF('KT 95310-9532'!A39="","",'KT 95310-9532'!A39),         IF(Oplnr=2,IF('KT 95310-9532'!A84="","",'KT 95310-9532'!A84),     IF(Oplnr=3,IF('KT 95310-9532'!A129="","",'KT 95310-9532'!A129),     IF(Oplnr=4,IF('KT 95310-9532'!A174="","",'KT 95310-9532'!A174),     IF(Oplnr=5,IF('KT 95310-9532'!A219="","",'KT 95310-9532'!A219),     IF(Oplnr=6,IF('KT 95310-9532'!A264="","",'KT 95310-9532'!A264))))))))</f>
        <v/>
      </c>
      <c r="B45" s="151" t="str">
        <f xml:space="preserve"> IF(Oplnr=0,"",     IF(Oplnr=1,IF('KT 95310-9532'!B39="","",'KT 95310-9532'!B39),         IF(Oplnr=2,IF('KT 95310-9532'!B84="","",'KT 95310-9532'!B84),     IF(Oplnr=3,IF('KT 95310-9532'!B129="","",'KT 95310-9532'!B129),     IF(Oplnr=4,IF('KT 95310-9532'!B174="","",'KT 95310-9532'!B174),     IF(Oplnr=5,IF('KT 95310-9532'!B219="","",'KT 95310-9532'!B219),     IF(Oplnr=6,IF('KT 95310-9532'!B264="","",'KT 95310-9532'!B264))))))))</f>
        <v/>
      </c>
      <c r="C45" s="268" t="str">
        <f xml:space="preserve"> IF(Oplnr=0,"",     IF(Oplnr=1,IF('KT 95310-9532'!C39="","",'KT 95310-9532'!C39),         IF(Oplnr=2,IF('KT 95310-9532'!C84="","",'KT 95310-9532'!C84),     IF(Oplnr=3,IF('KT 95310-9532'!C129="","",'KT 95310-9532'!C129),     IF(Oplnr=4,IF('KT 95310-9532'!C174="","",'KT 95310-9532'!C174),     IF(Oplnr=5,IF('KT 95310-9532'!C219="","",'KT 95310-9532'!C219),     IF(Oplnr=6,IF('KT 95310-9532'!C264="","",'KT 95310-9532'!C264))))))))</f>
        <v/>
      </c>
      <c r="D45" s="269"/>
      <c r="E45" s="153"/>
    </row>
    <row r="46" spans="1:5" ht="25.5" customHeight="1" x14ac:dyDescent="0.2">
      <c r="A46" s="151" t="str">
        <f xml:space="preserve"> IF(Oplnr=0,"",     IF(Oplnr=1,IF('KT 95310-9532'!A40="","",'KT 95310-9532'!A40),         IF(Oplnr=2,IF('KT 95310-9532'!A85="","",'KT 95310-9532'!A85),     IF(Oplnr=3,IF('KT 95310-9532'!A130="","",'KT 95310-9532'!A130),     IF(Oplnr=4,IF('KT 95310-9532'!A175="","",'KT 95310-9532'!A175),     IF(Oplnr=5,IF('KT 95310-9532'!A220="","",'KT 95310-9532'!A220),     IF(Oplnr=6,IF('KT 95310-9532'!A265="","",'KT 95310-9532'!A265))))))))</f>
        <v/>
      </c>
      <c r="B46" s="151" t="str">
        <f xml:space="preserve"> IF(Oplnr=0,"",     IF(Oplnr=1,IF('KT 95310-9532'!B40="","",'KT 95310-9532'!B40),         IF(Oplnr=2,IF('KT 95310-9532'!B85="","",'KT 95310-9532'!B85),     IF(Oplnr=3,IF('KT 95310-9532'!B130="","",'KT 95310-9532'!B130),     IF(Oplnr=4,IF('KT 95310-9532'!B175="","",'KT 95310-9532'!B175),     IF(Oplnr=5,IF('KT 95310-9532'!B220="","",'KT 95310-9532'!B220),     IF(Oplnr=6,IF('KT 95310-9532'!B265="","",'KT 95310-9532'!B265))))))))</f>
        <v/>
      </c>
      <c r="C46" s="268" t="str">
        <f xml:space="preserve"> IF(Oplnr=0,"",     IF(Oplnr=1,IF('KT 95310-9532'!C40="","",'KT 95310-9532'!C40),         IF(Oplnr=2,IF('KT 95310-9532'!C85="","",'KT 95310-9532'!C85),     IF(Oplnr=3,IF('KT 95310-9532'!C130="","",'KT 95310-9532'!C130),     IF(Oplnr=4,IF('KT 95310-9532'!C175="","",'KT 95310-9532'!C175),     IF(Oplnr=5,IF('KT 95310-9532'!C220="","",'KT 95310-9532'!C220),     IF(Oplnr=6,IF('KT 95310-9532'!C265="","",'KT 95310-9532'!C265))))))))</f>
        <v/>
      </c>
      <c r="D46" s="269"/>
      <c r="E46" s="153"/>
    </row>
    <row r="47" spans="1:5" ht="25.5" customHeight="1" x14ac:dyDescent="0.2">
      <c r="A47" s="151" t="str">
        <f xml:space="preserve"> IF(Oplnr=0,"",     IF(Oplnr=1,IF('KT 95310-9532'!A41="","",'KT 95310-9532'!A41),         IF(Oplnr=2,IF('KT 95310-9532'!A86="","",'KT 95310-9532'!A86),     IF(Oplnr=3,IF('KT 95310-9532'!A131="","",'KT 95310-9532'!A131),     IF(Oplnr=4,IF('KT 95310-9532'!A176="","",'KT 95310-9532'!A176),     IF(Oplnr=5,IF('KT 95310-9532'!A221="","",'KT 95310-9532'!A221),     IF(Oplnr=6,IF('KT 95310-9532'!A266="","",'KT 95310-9532'!A266))))))))</f>
        <v/>
      </c>
      <c r="B47" s="151" t="str">
        <f xml:space="preserve"> IF(Oplnr=0,"",     IF(Oplnr=1,IF('KT 95310-9532'!B41="","",'KT 95310-9532'!B41),         IF(Oplnr=2,IF('KT 95310-9532'!B86="","",'KT 95310-9532'!B86),     IF(Oplnr=3,IF('KT 95310-9532'!B131="","",'KT 95310-9532'!B131),     IF(Oplnr=4,IF('KT 95310-9532'!B176="","",'KT 95310-9532'!B176),     IF(Oplnr=5,IF('KT 95310-9532'!B221="","",'KT 95310-9532'!B221),     IF(Oplnr=6,IF('KT 95310-9532'!B266="","",'KT 95310-9532'!B266))))))))</f>
        <v/>
      </c>
      <c r="C47" s="268" t="str">
        <f xml:space="preserve"> IF(Oplnr=0,"",     IF(Oplnr=1,IF('KT 95310-9532'!C41="","",'KT 95310-9532'!C41),         IF(Oplnr=2,IF('KT 95310-9532'!C86="","",'KT 95310-9532'!C86),     IF(Oplnr=3,IF('KT 95310-9532'!C131="","",'KT 95310-9532'!C131),     IF(Oplnr=4,IF('KT 95310-9532'!C176="","",'KT 95310-9532'!C176),     IF(Oplnr=5,IF('KT 95310-9532'!C221="","",'KT 95310-9532'!C221),     IF(Oplnr=6,IF('KT 95310-9532'!C266="","",'KT 95310-9532'!C266))))))))</f>
        <v/>
      </c>
      <c r="D47" s="269"/>
      <c r="E47" s="153"/>
    </row>
    <row r="48" spans="1:5" ht="25.5" customHeight="1" x14ac:dyDescent="0.2">
      <c r="A48" s="151" t="str">
        <f xml:space="preserve"> IF(Oplnr=0,"",     IF(Oplnr=1,IF('KT 95310-9532'!A42="","",'KT 95310-9532'!A42),         IF(Oplnr=2,IF('KT 95310-9532'!A87="","",'KT 95310-9532'!A87),     IF(Oplnr=3,IF('KT 95310-9532'!A132="","",'KT 95310-9532'!A132),     IF(Oplnr=4,IF('KT 95310-9532'!A177="","",'KT 95310-9532'!A177),     IF(Oplnr=5,IF('KT 95310-9532'!A222="","",'KT 95310-9532'!A222),     IF(Oplnr=6,IF('KT 95310-9532'!A267="","",'KT 95310-9532'!A267))))))))</f>
        <v/>
      </c>
      <c r="B48" s="151" t="str">
        <f xml:space="preserve"> IF(Oplnr=0,"",     IF(Oplnr=1,IF('KT 95310-9532'!B42="","",'KT 95310-9532'!B42),         IF(Oplnr=2,IF('KT 95310-9532'!B87="","",'KT 95310-9532'!B87),     IF(Oplnr=3,IF('KT 95310-9532'!B132="","",'KT 95310-9532'!B132),     IF(Oplnr=4,IF('KT 95310-9532'!B177="","",'KT 95310-9532'!B177),     IF(Oplnr=5,IF('KT 95310-9532'!B222="","",'KT 95310-9532'!B222),     IF(Oplnr=6,IF('KT 95310-9532'!B267="","",'KT 95310-9532'!B267))))))))</f>
        <v/>
      </c>
      <c r="C48" s="268" t="str">
        <f xml:space="preserve"> IF(Oplnr=0,"",     IF(Oplnr=1,IF('KT 95310-9532'!C42="","",'KT 95310-9532'!C42),         IF(Oplnr=2,IF('KT 95310-9532'!C87="","",'KT 95310-9532'!C87),     IF(Oplnr=3,IF('KT 95310-9532'!C132="","",'KT 95310-9532'!C132),     IF(Oplnr=4,IF('KT 95310-9532'!C177="","",'KT 95310-9532'!C177),     IF(Oplnr=5,IF('KT 95310-9532'!C222="","",'KT 95310-9532'!C222),     IF(Oplnr=6,IF('KT 95310-9532'!C267="","",'KT 95310-9532'!C267))))))))</f>
        <v/>
      </c>
      <c r="D48" s="269"/>
      <c r="E48" s="153"/>
    </row>
    <row r="49" spans="1:5" ht="25.5" customHeight="1" x14ac:dyDescent="0.2">
      <c r="A49" s="151" t="str">
        <f xml:space="preserve"> IF(Oplnr=0,"",     IF(Oplnr=1,IF('KT 95310-9532'!A43="","",'KT 95310-9532'!A43),         IF(Oplnr=2,IF('KT 95310-9532'!A88="","",'KT 95310-9532'!A88),     IF(Oplnr=3,IF('KT 95310-9532'!A133="","",'KT 95310-9532'!A133),     IF(Oplnr=4,IF('KT 95310-9532'!A178="","",'KT 95310-9532'!A178),     IF(Oplnr=5,IF('KT 95310-9532'!A223="","",'KT 95310-9532'!A223),     IF(Oplnr=6,IF('KT 95310-9532'!A268="","",'KT 95310-9532'!A268))))))))</f>
        <v/>
      </c>
      <c r="B49" s="151" t="str">
        <f xml:space="preserve"> IF(Oplnr=0,"",     IF(Oplnr=1,IF('KT 95310-9532'!B43="","",'KT 95310-9532'!B43),         IF(Oplnr=2,IF('KT 95310-9532'!B88="","",'KT 95310-9532'!B88),     IF(Oplnr=3,IF('KT 95310-9532'!B133="","",'KT 95310-9532'!B133),     IF(Oplnr=4,IF('KT 95310-9532'!B178="","",'KT 95310-9532'!B178),     IF(Oplnr=5,IF('KT 95310-9532'!B223="","",'KT 95310-9532'!B223),     IF(Oplnr=6,IF('KT 95310-9532'!B268="","",'KT 95310-9532'!B268))))))))</f>
        <v/>
      </c>
      <c r="C49" s="268" t="str">
        <f xml:space="preserve"> IF(Oplnr=0,"",     IF(Oplnr=1,IF('KT 95310-9532'!C43="","",'KT 95310-9532'!C43),         IF(Oplnr=2,IF('KT 95310-9532'!C88="","",'KT 95310-9532'!C88),     IF(Oplnr=3,IF('KT 95310-9532'!C133="","",'KT 95310-9532'!C133),     IF(Oplnr=4,IF('KT 95310-9532'!C178="","",'KT 95310-9532'!C178),     IF(Oplnr=5,IF('KT 95310-9532'!C223="","",'KT 95310-9532'!C223),     IF(Oplnr=6,IF('KT 95310-9532'!C268="","",'KT 95310-9532'!C268))))))))</f>
        <v/>
      </c>
      <c r="D49" s="269"/>
      <c r="E49" s="153"/>
    </row>
    <row r="50" spans="1:5" ht="25.5" customHeight="1" x14ac:dyDescent="0.2">
      <c r="A50" s="151" t="str">
        <f xml:space="preserve"> IF(Oplnr=0,"",     IF(Oplnr=1,IF('KT 95310-9532'!A44="","",'KT 95310-9532'!A44),         IF(Oplnr=2,IF('KT 95310-9532'!A89="","",'KT 95310-9532'!A89),     IF(Oplnr=3,IF('KT 95310-9532'!A134="","",'KT 95310-9532'!A134),     IF(Oplnr=4,IF('KT 95310-9532'!A179="","",'KT 95310-9532'!A179),     IF(Oplnr=5,IF('KT 95310-9532'!A224="","",'KT 95310-9532'!A224),     IF(Oplnr=6,IF('KT 95310-9532'!A269="","",'KT 95310-9532'!A269))))))))</f>
        <v/>
      </c>
      <c r="B50" s="151" t="str">
        <f xml:space="preserve"> IF(Oplnr=0,"",     IF(Oplnr=1,IF('KT 95310-9532'!B44="","",'KT 95310-9532'!B44),         IF(Oplnr=2,IF('KT 95310-9532'!B89="","",'KT 95310-9532'!B89),     IF(Oplnr=3,IF('KT 95310-9532'!B134="","",'KT 95310-9532'!B134),     IF(Oplnr=4,IF('KT 95310-9532'!B179="","",'KT 95310-9532'!B179),     IF(Oplnr=5,IF('KT 95310-9532'!B224="","",'KT 95310-9532'!B224),     IF(Oplnr=6,IF('KT 95310-9532'!B269="","",'KT 95310-9532'!B269))))))))</f>
        <v/>
      </c>
      <c r="C50" s="268" t="str">
        <f xml:space="preserve"> IF(Oplnr=0,"",     IF(Oplnr=1,IF('KT 95310-9532'!C44="","",'KT 95310-9532'!C44),         IF(Oplnr=2,IF('KT 95310-9532'!C89="","",'KT 95310-9532'!C89),     IF(Oplnr=3,IF('KT 95310-9532'!C134="","",'KT 95310-9532'!C134),     IF(Oplnr=4,IF('KT 95310-9532'!C179="","",'KT 95310-9532'!C179),     IF(Oplnr=5,IF('KT 95310-9532'!C224="","",'KT 95310-9532'!C224),     IF(Oplnr=6,IF('KT 95310-9532'!C269="","",'KT 95310-9532'!C269))))))))</f>
        <v/>
      </c>
      <c r="D50" s="269"/>
      <c r="E50" s="153"/>
    </row>
    <row r="51" spans="1:5" ht="25.5" customHeight="1" x14ac:dyDescent="0.2">
      <c r="A51" s="151" t="str">
        <f xml:space="preserve"> IF(Oplnr=0,"",     IF(Oplnr=1,IF('KT 95310-9532'!A45="","",'KT 95310-9532'!A45),         IF(Oplnr=2,IF('KT 95310-9532'!A90="","",'KT 95310-9532'!A90),     IF(Oplnr=3,IF('KT 95310-9532'!A135="","",'KT 95310-9532'!A135),     IF(Oplnr=4,IF('KT 95310-9532'!A180="","",'KT 95310-9532'!A180),     IF(Oplnr=5,IF('KT 95310-9532'!A225="","",'KT 95310-9532'!A225),     IF(Oplnr=6,IF('KT 95310-9532'!A270="","",'KT 95310-9532'!A270))))))))</f>
        <v/>
      </c>
      <c r="B51" s="151" t="str">
        <f xml:space="preserve"> IF(Oplnr=0,"",     IF(Oplnr=1,IF('KT 95310-9532'!B45="","",'KT 95310-9532'!B45),         IF(Oplnr=2,IF('KT 95310-9532'!B90="","",'KT 95310-9532'!B90),     IF(Oplnr=3,IF('KT 95310-9532'!B135="","",'KT 95310-9532'!B135),     IF(Oplnr=4,IF('KT 95310-9532'!B180="","",'KT 95310-9532'!B180),     IF(Oplnr=5,IF('KT 95310-9532'!B225="","",'KT 95310-9532'!B225),     IF(Oplnr=6,IF('KT 95310-9532'!B270="","",'KT 95310-9532'!B270))))))))</f>
        <v/>
      </c>
      <c r="C51" s="268" t="str">
        <f xml:space="preserve"> IF(Oplnr=0,"",     IF(Oplnr=1,IF('KT 95310-9532'!C45="","",'KT 95310-9532'!C45),         IF(Oplnr=2,IF('KT 95310-9532'!C90="","",'KT 95310-9532'!C90),     IF(Oplnr=3,IF('KT 95310-9532'!C135="","",'KT 95310-9532'!C135),     IF(Oplnr=4,IF('KT 95310-9532'!C180="","",'KT 95310-9532'!C180),     IF(Oplnr=5,IF('KT 95310-9532'!C225="","",'KT 95310-9532'!C225),     IF(Oplnr=6,IF('KT 95310-9532'!C270="","",'KT 95310-9532'!C270))))))))</f>
        <v/>
      </c>
      <c r="D51" s="269"/>
      <c r="E51" s="153"/>
    </row>
    <row r="52" spans="1:5" x14ac:dyDescent="0.2">
      <c r="A52" s="144"/>
      <c r="B52" s="144"/>
      <c r="C52" s="146"/>
      <c r="D52" s="146"/>
      <c r="E52" s="145"/>
    </row>
    <row r="53" spans="1:5" x14ac:dyDescent="0.2">
      <c r="A53" s="144"/>
      <c r="B53" s="144"/>
      <c r="C53" s="146"/>
      <c r="D53" s="146"/>
      <c r="E53" s="145"/>
    </row>
    <row r="54" spans="1:5" x14ac:dyDescent="0.2">
      <c r="A54" s="144"/>
      <c r="B54" s="144"/>
      <c r="C54" s="146"/>
      <c r="D54" s="146"/>
      <c r="E54" s="145"/>
    </row>
    <row r="55" spans="1:5" x14ac:dyDescent="0.2">
      <c r="A55" s="144"/>
      <c r="B55" s="144"/>
      <c r="C55" s="146"/>
      <c r="D55" s="146"/>
      <c r="E55" s="145"/>
    </row>
    <row r="56" spans="1:5" x14ac:dyDescent="0.2">
      <c r="A56" s="144"/>
      <c r="B56" s="144"/>
      <c r="C56" s="146"/>
      <c r="D56" s="146"/>
      <c r="E56" s="145"/>
    </row>
    <row r="57" spans="1:5" x14ac:dyDescent="0.2">
      <c r="A57" s="144"/>
      <c r="B57" s="144"/>
      <c r="C57" s="146"/>
      <c r="D57" s="146"/>
      <c r="E57" s="145"/>
    </row>
    <row r="58" spans="1:5" x14ac:dyDescent="0.2">
      <c r="A58" s="144"/>
      <c r="B58" s="144"/>
      <c r="C58" s="146"/>
      <c r="D58" s="146"/>
      <c r="E58" s="145"/>
    </row>
    <row r="59" spans="1:5" x14ac:dyDescent="0.2">
      <c r="A59" s="144"/>
      <c r="B59" s="144"/>
      <c r="C59" s="146"/>
      <c r="D59" s="146"/>
      <c r="E59" s="145"/>
    </row>
    <row r="60" spans="1:5" x14ac:dyDescent="0.2">
      <c r="A60" s="144"/>
      <c r="B60" s="144"/>
      <c r="C60" s="146"/>
      <c r="D60" s="146"/>
      <c r="E60" s="145"/>
    </row>
    <row r="61" spans="1:5" x14ac:dyDescent="0.2">
      <c r="A61" s="144"/>
      <c r="B61" s="144"/>
      <c r="C61" s="146"/>
      <c r="D61" s="146"/>
      <c r="E61" s="145"/>
    </row>
    <row r="62" spans="1:5" x14ac:dyDescent="0.2">
      <c r="A62" s="144"/>
      <c r="B62" s="144"/>
      <c r="C62" s="146"/>
      <c r="D62" s="146"/>
      <c r="E62" s="145"/>
    </row>
    <row r="63" spans="1:5" x14ac:dyDescent="0.2">
      <c r="A63" s="144"/>
      <c r="B63" s="144"/>
      <c r="C63" s="146"/>
      <c r="D63" s="146"/>
      <c r="E63" s="145"/>
    </row>
    <row r="64" spans="1:5" x14ac:dyDescent="0.2">
      <c r="A64" s="144"/>
      <c r="B64" s="144"/>
      <c r="C64" s="146"/>
      <c r="D64" s="146"/>
      <c r="E64" s="145"/>
    </row>
    <row r="65" spans="1:5" x14ac:dyDescent="0.2">
      <c r="A65" s="144"/>
      <c r="B65" s="144"/>
      <c r="C65" s="146"/>
      <c r="D65" s="146"/>
      <c r="E65" s="145"/>
    </row>
    <row r="66" spans="1:5" x14ac:dyDescent="0.2">
      <c r="A66" s="144"/>
      <c r="B66" s="144"/>
      <c r="C66" s="146"/>
      <c r="D66" s="146"/>
      <c r="E66" s="145"/>
    </row>
    <row r="67" spans="1:5" x14ac:dyDescent="0.2">
      <c r="A67" s="144"/>
      <c r="B67" s="144"/>
      <c r="C67" s="146"/>
      <c r="D67" s="146"/>
      <c r="E67" s="145"/>
    </row>
    <row r="68" spans="1:5" x14ac:dyDescent="0.2">
      <c r="A68" s="144"/>
      <c r="B68" s="144"/>
      <c r="C68" s="146"/>
      <c r="D68" s="146"/>
      <c r="E68" s="145"/>
    </row>
    <row r="69" spans="1:5" x14ac:dyDescent="0.2">
      <c r="A69" s="144"/>
      <c r="B69" s="144"/>
      <c r="C69" s="146"/>
      <c r="D69" s="146"/>
      <c r="E69" s="145"/>
    </row>
    <row r="70" spans="1:5" x14ac:dyDescent="0.2">
      <c r="A70" s="144"/>
      <c r="B70" s="144"/>
      <c r="C70" s="146"/>
      <c r="D70" s="146"/>
      <c r="E70" s="145"/>
    </row>
    <row r="71" spans="1:5" x14ac:dyDescent="0.2">
      <c r="A71" s="144"/>
      <c r="B71" s="144"/>
      <c r="C71" s="146"/>
      <c r="D71" s="146"/>
      <c r="E71" s="145"/>
    </row>
    <row r="72" spans="1:5" x14ac:dyDescent="0.2">
      <c r="A72" s="144"/>
      <c r="B72" s="144"/>
      <c r="C72" s="146"/>
      <c r="D72" s="146"/>
      <c r="E72" s="145"/>
    </row>
    <row r="73" spans="1:5" x14ac:dyDescent="0.2">
      <c r="A73" s="144"/>
      <c r="B73" s="144"/>
      <c r="C73" s="146"/>
      <c r="D73" s="146"/>
      <c r="E73" s="145"/>
    </row>
    <row r="74" spans="1:5" x14ac:dyDescent="0.2">
      <c r="A74" s="144"/>
      <c r="B74" s="144"/>
      <c r="C74" s="146"/>
      <c r="D74" s="146"/>
      <c r="E74" s="145"/>
    </row>
    <row r="75" spans="1:5" x14ac:dyDescent="0.2">
      <c r="A75" s="144"/>
      <c r="B75" s="144"/>
      <c r="C75" s="146"/>
      <c r="D75" s="146"/>
      <c r="E75" s="145"/>
    </row>
    <row r="76" spans="1:5" x14ac:dyDescent="0.2">
      <c r="A76" s="144"/>
      <c r="B76" s="144"/>
      <c r="C76" s="146"/>
      <c r="D76" s="146"/>
      <c r="E76" s="145"/>
    </row>
    <row r="77" spans="1:5" x14ac:dyDescent="0.2">
      <c r="A77" s="144"/>
      <c r="B77" s="144"/>
      <c r="C77" s="146"/>
      <c r="D77" s="146"/>
      <c r="E77" s="145"/>
    </row>
    <row r="78" spans="1:5" x14ac:dyDescent="0.2">
      <c r="A78" s="144"/>
      <c r="B78" s="144"/>
      <c r="C78" s="146"/>
      <c r="D78" s="146"/>
      <c r="E78" s="145"/>
    </row>
    <row r="79" spans="1:5" x14ac:dyDescent="0.2">
      <c r="A79" s="144"/>
      <c r="B79" s="144"/>
      <c r="C79" s="146"/>
      <c r="D79" s="146"/>
      <c r="E79" s="145"/>
    </row>
    <row r="80" spans="1:5" x14ac:dyDescent="0.2">
      <c r="A80" s="144"/>
      <c r="B80" s="144"/>
      <c r="C80" s="146"/>
      <c r="D80" s="146"/>
      <c r="E80" s="145"/>
    </row>
    <row r="81" spans="1:5" x14ac:dyDescent="0.2">
      <c r="A81" s="144"/>
      <c r="B81" s="144"/>
      <c r="C81" s="146"/>
      <c r="D81" s="146"/>
      <c r="E81" s="145"/>
    </row>
    <row r="82" spans="1:5" x14ac:dyDescent="0.2">
      <c r="A82" s="144"/>
      <c r="B82" s="144"/>
      <c r="C82" s="146"/>
      <c r="D82" s="146"/>
      <c r="E82" s="145"/>
    </row>
    <row r="83" spans="1:5" x14ac:dyDescent="0.2">
      <c r="A83" s="144"/>
      <c r="B83" s="144"/>
      <c r="C83" s="146"/>
      <c r="D83" s="146"/>
      <c r="E83" s="145"/>
    </row>
    <row r="84" spans="1:5" x14ac:dyDescent="0.2">
      <c r="A84" s="144"/>
      <c r="B84" s="144"/>
      <c r="C84" s="146"/>
      <c r="D84" s="146"/>
      <c r="E84" s="145"/>
    </row>
    <row r="85" spans="1:5" x14ac:dyDescent="0.2">
      <c r="A85" s="144"/>
      <c r="B85" s="144"/>
      <c r="C85" s="146"/>
      <c r="D85" s="146"/>
      <c r="E85" s="145"/>
    </row>
    <row r="86" spans="1:5" x14ac:dyDescent="0.2">
      <c r="A86" s="144"/>
      <c r="B86" s="144"/>
      <c r="C86" s="146"/>
      <c r="D86" s="146"/>
      <c r="E86" s="145"/>
    </row>
  </sheetData>
  <sheetProtection password="CFEB" sheet="1" selectLockedCells="1"/>
  <mergeCells count="49">
    <mergeCell ref="C9:D9"/>
    <mergeCell ref="C7:D7"/>
    <mergeCell ref="A1:E1"/>
    <mergeCell ref="A3:E3"/>
    <mergeCell ref="A4:E4"/>
    <mergeCell ref="A5:E5"/>
    <mergeCell ref="C8:D8"/>
    <mergeCell ref="C25:D25"/>
    <mergeCell ref="C10:D10"/>
    <mergeCell ref="C11:D11"/>
    <mergeCell ref="C12:D12"/>
    <mergeCell ref="C13:D13"/>
    <mergeCell ref="C18:D18"/>
    <mergeCell ref="C19:D19"/>
    <mergeCell ref="C17:D17"/>
    <mergeCell ref="C14:D14"/>
    <mergeCell ref="C15:D15"/>
    <mergeCell ref="C16:D16"/>
    <mergeCell ref="C20:D20"/>
    <mergeCell ref="C21:D21"/>
    <mergeCell ref="C22:D22"/>
    <mergeCell ref="C23:D23"/>
    <mergeCell ref="C24:D24"/>
    <mergeCell ref="C38:D38"/>
    <mergeCell ref="C34:D34"/>
    <mergeCell ref="C26:D26"/>
    <mergeCell ref="C27:D27"/>
    <mergeCell ref="C28:D28"/>
    <mergeCell ref="C29:D29"/>
    <mergeCell ref="C30:D30"/>
    <mergeCell ref="C31:D31"/>
    <mergeCell ref="C32:D32"/>
    <mergeCell ref="C33:D33"/>
    <mergeCell ref="C35:D35"/>
    <mergeCell ref="C36:D36"/>
    <mergeCell ref="C37:D37"/>
    <mergeCell ref="C51:D51"/>
    <mergeCell ref="C39:D39"/>
    <mergeCell ref="C40:D40"/>
    <mergeCell ref="C41:D41"/>
    <mergeCell ref="C42:D42"/>
    <mergeCell ref="C44:D44"/>
    <mergeCell ref="C45:D45"/>
    <mergeCell ref="C43:D43"/>
    <mergeCell ref="C46:D46"/>
    <mergeCell ref="C47:D47"/>
    <mergeCell ref="C48:D48"/>
    <mergeCell ref="C49:D49"/>
    <mergeCell ref="C50:D50"/>
  </mergeCells>
  <phoneticPr fontId="6" type="noConversion"/>
  <pageMargins left="0.78740157480314965" right="0.70866141732283472" top="0.59055118110236227" bottom="1.4173228346456694" header="0.51181102362204722" footer="0.55118110236220474"/>
  <pageSetup paperSize="9" scale="71" fitToHeight="0" orientation="portrait" r:id="rId1"/>
  <headerFooter alignWithMargins="0">
    <oddFooter>&amp;LParaaf Student
__________________________
Bijlage 4: Kerntaken&amp;CParaaf Praktijkopleider
_________________________
&amp;P van &amp;N&amp;RParraaf Studieloopbaanbegeleider
__________________________
Print &amp;D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
    <pageSetUpPr fitToPage="1"/>
  </sheetPr>
  <dimension ref="A1:O49"/>
  <sheetViews>
    <sheetView zoomScale="90" zoomScaleNormal="90" workbookViewId="0">
      <selection activeCell="C11" sqref="C11:I11"/>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36</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'BPV-tijd'!B17</f>
        <v>42982</v>
      </c>
      <c r="B9" s="101">
        <v>1</v>
      </c>
      <c r="C9" s="280" t="s">
        <v>1068</v>
      </c>
      <c r="D9" s="281"/>
      <c r="E9" s="281"/>
      <c r="F9" s="281"/>
      <c r="G9" s="281"/>
      <c r="H9" s="281"/>
      <c r="I9" s="282"/>
      <c r="J9" s="163">
        <v>4</v>
      </c>
      <c r="K9" s="168" t="str">
        <f>LEFT(N9,3)</f>
        <v>2-2</v>
      </c>
      <c r="L9" s="98" t="s">
        <v>1067</v>
      </c>
      <c r="M9" s="98"/>
      <c r="N9" s="170" t="s">
        <v>323</v>
      </c>
    </row>
    <row r="10" spans="1:15" x14ac:dyDescent="0.2">
      <c r="A10" s="100"/>
      <c r="B10" s="101">
        <v>2</v>
      </c>
      <c r="C10" s="280" t="s">
        <v>1069</v>
      </c>
      <c r="D10" s="281"/>
      <c r="E10" s="281"/>
      <c r="F10" s="281"/>
      <c r="G10" s="281"/>
      <c r="H10" s="281"/>
      <c r="I10" s="282"/>
      <c r="J10" s="163">
        <v>4</v>
      </c>
      <c r="K10" s="168" t="str">
        <f t="shared" ref="K10:K48" si="0">LEFT(N10,3)</f>
        <v>2-2</v>
      </c>
      <c r="L10" s="98" t="s">
        <v>1074</v>
      </c>
      <c r="M10" s="98"/>
      <c r="N10" s="170" t="s">
        <v>323</v>
      </c>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'BPV-tijd'!C17</f>
        <v>42983</v>
      </c>
      <c r="B17" s="101">
        <v>1</v>
      </c>
      <c r="C17" s="280" t="s">
        <v>1070</v>
      </c>
      <c r="D17" s="281"/>
      <c r="E17" s="281"/>
      <c r="F17" s="281"/>
      <c r="G17" s="281"/>
      <c r="H17" s="281"/>
      <c r="I17" s="282"/>
      <c r="J17" s="163">
        <v>8</v>
      </c>
      <c r="K17" s="168" t="str">
        <f t="shared" si="0"/>
        <v>2-2</v>
      </c>
      <c r="L17" s="98" t="s">
        <v>1074</v>
      </c>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'BPV-tijd'!D17</f>
        <v>42984</v>
      </c>
      <c r="B25" s="101">
        <v>1</v>
      </c>
      <c r="C25" s="280" t="s">
        <v>1070</v>
      </c>
      <c r="D25" s="281"/>
      <c r="E25" s="281"/>
      <c r="F25" s="281"/>
      <c r="G25" s="281"/>
      <c r="H25" s="281"/>
      <c r="I25" s="282"/>
      <c r="J25" s="163">
        <v>8</v>
      </c>
      <c r="K25" s="168" t="str">
        <f t="shared" si="0"/>
        <v>2-2</v>
      </c>
      <c r="L25" s="98" t="s">
        <v>1074</v>
      </c>
      <c r="M25" s="98"/>
      <c r="N25" s="170" t="s">
        <v>323</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'BPV-tijd'!E17</f>
        <v>42985</v>
      </c>
      <c r="B33" s="101">
        <v>1</v>
      </c>
      <c r="C33" s="280" t="s">
        <v>1071</v>
      </c>
      <c r="D33" s="281"/>
      <c r="E33" s="281"/>
      <c r="F33" s="281"/>
      <c r="G33" s="281"/>
      <c r="H33" s="281"/>
      <c r="I33" s="282"/>
      <c r="J33" s="163">
        <v>8</v>
      </c>
      <c r="K33" s="168" t="str">
        <f t="shared" si="0"/>
        <v>2-2</v>
      </c>
      <c r="L33" s="98" t="s">
        <v>1074</v>
      </c>
      <c r="M33" s="98"/>
      <c r="N33" s="170" t="s">
        <v>323</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'BPV-tijd'!F17</f>
        <v>42986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99">
        <f>SUM(J9:J48)</f>
        <v>32</v>
      </c>
      <c r="K49" s="99" t="s">
        <v>93</v>
      </c>
      <c r="L49" s="97"/>
      <c r="M49" s="97"/>
      <c r="N49" s="9"/>
    </row>
  </sheetData>
  <sheetProtection password="CFEB" sheet="1" selectLockedCells="1"/>
  <mergeCells count="51">
    <mergeCell ref="C48:I48"/>
    <mergeCell ref="C38:I38"/>
    <mergeCell ref="C39:I39"/>
    <mergeCell ref="C40:I40"/>
    <mergeCell ref="C41:I41"/>
    <mergeCell ref="C42:I42"/>
    <mergeCell ref="C43:I43"/>
    <mergeCell ref="C47:I47"/>
    <mergeCell ref="C44:I44"/>
    <mergeCell ref="C45:I45"/>
    <mergeCell ref="C29:I29"/>
    <mergeCell ref="C30:I30"/>
    <mergeCell ref="C31:I31"/>
    <mergeCell ref="C32:I32"/>
    <mergeCell ref="C33:I33"/>
    <mergeCell ref="C34:I34"/>
    <mergeCell ref="C46:I46"/>
    <mergeCell ref="C35:I35"/>
    <mergeCell ref="C36:I36"/>
    <mergeCell ref="C37:I37"/>
    <mergeCell ref="A49:D49"/>
    <mergeCell ref="C9:I9"/>
    <mergeCell ref="C10:I10"/>
    <mergeCell ref="C11:I11"/>
    <mergeCell ref="C12:I12"/>
    <mergeCell ref="C17:I17"/>
    <mergeCell ref="C18:I18"/>
    <mergeCell ref="C19:I19"/>
    <mergeCell ref="C20:I20"/>
    <mergeCell ref="C21:I21"/>
    <mergeCell ref="C23:I23"/>
    <mergeCell ref="C24:I24"/>
    <mergeCell ref="C25:I25"/>
    <mergeCell ref="C26:I26"/>
    <mergeCell ref="C27:I27"/>
    <mergeCell ref="C28:I28"/>
    <mergeCell ref="K3:M3"/>
    <mergeCell ref="I3:J3"/>
    <mergeCell ref="A4:C4"/>
    <mergeCell ref="I4:J4"/>
    <mergeCell ref="K4:M4"/>
    <mergeCell ref="A3:C3"/>
    <mergeCell ref="C22:I22"/>
    <mergeCell ref="K5:M5"/>
    <mergeCell ref="I5:J5"/>
    <mergeCell ref="C13:I13"/>
    <mergeCell ref="C14:I14"/>
    <mergeCell ref="C15:I15"/>
    <mergeCell ref="C16:I16"/>
    <mergeCell ref="A5:C5"/>
    <mergeCell ref="A7:M7"/>
  </mergeCells>
  <phoneticPr fontId="6" type="noConversion"/>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5"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ignoredErrors>
    <ignoredError sqref="K9" unlocked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7">
    <pageSetUpPr fitToPage="1"/>
  </sheetPr>
  <dimension ref="A1:O49"/>
  <sheetViews>
    <sheetView zoomScale="90" zoomScaleNormal="90" workbookViewId="0">
      <selection activeCell="N33" sqref="N33"/>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37</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'BPV-tijd'!I17</f>
        <v>42989</v>
      </c>
      <c r="B9" s="101">
        <v>1</v>
      </c>
      <c r="C9" s="280" t="s">
        <v>1072</v>
      </c>
      <c r="D9" s="281"/>
      <c r="E9" s="281"/>
      <c r="F9" s="281"/>
      <c r="G9" s="281"/>
      <c r="H9" s="281"/>
      <c r="I9" s="282"/>
      <c r="J9" s="163">
        <v>8</v>
      </c>
      <c r="K9" s="168" t="str">
        <f>LEFT(N9,3)</f>
        <v>2-2</v>
      </c>
      <c r="L9" s="98" t="s">
        <v>1074</v>
      </c>
      <c r="M9" s="98"/>
      <c r="N9" s="170" t="s">
        <v>323</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'BPV-tijd'!J17</f>
        <v>42990</v>
      </c>
      <c r="B17" s="101">
        <v>1</v>
      </c>
      <c r="C17" s="280" t="s">
        <v>1072</v>
      </c>
      <c r="D17" s="281"/>
      <c r="E17" s="281"/>
      <c r="F17" s="281"/>
      <c r="G17" s="281"/>
      <c r="H17" s="281"/>
      <c r="I17" s="282"/>
      <c r="J17" s="163">
        <v>8</v>
      </c>
      <c r="K17" s="168" t="str">
        <f t="shared" si="0"/>
        <v>2-2</v>
      </c>
      <c r="L17" s="98" t="s">
        <v>1074</v>
      </c>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'BPV-tijd'!K17</f>
        <v>42991</v>
      </c>
      <c r="B25" s="101">
        <v>1</v>
      </c>
      <c r="C25" s="280" t="s">
        <v>1073</v>
      </c>
      <c r="D25" s="281"/>
      <c r="E25" s="281"/>
      <c r="F25" s="281"/>
      <c r="G25" s="281"/>
      <c r="H25" s="281"/>
      <c r="I25" s="282"/>
      <c r="J25" s="163">
        <v>8</v>
      </c>
      <c r="K25" s="168" t="str">
        <f t="shared" si="0"/>
        <v>2-2</v>
      </c>
      <c r="L25" s="98" t="s">
        <v>1074</v>
      </c>
      <c r="M25" s="98"/>
      <c r="N25" s="170" t="s">
        <v>323</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'BPV-tijd'!L17</f>
        <v>42992</v>
      </c>
      <c r="B33" s="101">
        <v>1</v>
      </c>
      <c r="C33" s="280" t="s">
        <v>1073</v>
      </c>
      <c r="D33" s="281"/>
      <c r="E33" s="281"/>
      <c r="F33" s="281"/>
      <c r="G33" s="281"/>
      <c r="H33" s="281"/>
      <c r="I33" s="282"/>
      <c r="J33" s="163">
        <v>8</v>
      </c>
      <c r="K33" s="168" t="str">
        <f t="shared" si="0"/>
        <v>2-2</v>
      </c>
      <c r="L33" s="98" t="s">
        <v>1074</v>
      </c>
      <c r="M33" s="98"/>
      <c r="N33" s="170" t="s">
        <v>323</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'BPV-tijd'!M17</f>
        <v>42993</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5"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9">
    <pageSetUpPr fitToPage="1"/>
  </sheetPr>
  <dimension ref="A1:O49"/>
  <sheetViews>
    <sheetView zoomScale="90" zoomScaleNormal="90" workbookViewId="0">
      <selection activeCell="C36" sqref="C36:I36"/>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38</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'BPV-tijd'!P17</f>
        <v>42996</v>
      </c>
      <c r="B9" s="101">
        <v>1</v>
      </c>
      <c r="C9" s="280" t="s">
        <v>1073</v>
      </c>
      <c r="D9" s="281"/>
      <c r="E9" s="281"/>
      <c r="F9" s="281"/>
      <c r="G9" s="281"/>
      <c r="H9" s="281"/>
      <c r="I9" s="282"/>
      <c r="J9" s="163">
        <v>8</v>
      </c>
      <c r="K9" s="168" t="str">
        <f>LEFT(N9,3)</f>
        <v>2-2</v>
      </c>
      <c r="L9" s="98" t="s">
        <v>1074</v>
      </c>
      <c r="M9" s="98"/>
      <c r="N9" s="170" t="s">
        <v>323</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'BPV-tijd'!Q17</f>
        <v>42997</v>
      </c>
      <c r="B17" s="101">
        <v>1</v>
      </c>
      <c r="C17" s="280" t="s">
        <v>1073</v>
      </c>
      <c r="D17" s="281"/>
      <c r="E17" s="281"/>
      <c r="F17" s="281"/>
      <c r="G17" s="281"/>
      <c r="H17" s="281"/>
      <c r="I17" s="282"/>
      <c r="J17" s="163">
        <v>8</v>
      </c>
      <c r="K17" s="168" t="str">
        <f t="shared" si="0"/>
        <v>2-2</v>
      </c>
      <c r="L17" s="98" t="s">
        <v>1074</v>
      </c>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'BPV-tijd'!R17</f>
        <v>42998</v>
      </c>
      <c r="B25" s="101">
        <v>1</v>
      </c>
      <c r="C25" s="280" t="s">
        <v>1073</v>
      </c>
      <c r="D25" s="281"/>
      <c r="E25" s="281"/>
      <c r="F25" s="281"/>
      <c r="G25" s="281"/>
      <c r="H25" s="281"/>
      <c r="I25" s="282"/>
      <c r="J25" s="163">
        <v>8</v>
      </c>
      <c r="K25" s="168" t="str">
        <f t="shared" si="0"/>
        <v>2-2</v>
      </c>
      <c r="L25" s="98" t="s">
        <v>1074</v>
      </c>
      <c r="M25" s="98"/>
      <c r="N25" s="170" t="s">
        <v>323</v>
      </c>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'BPV-tijd'!S17</f>
        <v>42999</v>
      </c>
      <c r="B33" s="101">
        <v>1</v>
      </c>
      <c r="C33" s="280" t="s">
        <v>1075</v>
      </c>
      <c r="D33" s="281"/>
      <c r="E33" s="281"/>
      <c r="F33" s="281"/>
      <c r="G33" s="281"/>
      <c r="H33" s="281"/>
      <c r="I33" s="282"/>
      <c r="J33" s="163">
        <v>1</v>
      </c>
      <c r="K33" s="168" t="str">
        <f t="shared" si="0"/>
        <v>1-1</v>
      </c>
      <c r="L33" s="98" t="s">
        <v>1076</v>
      </c>
      <c r="M33" s="98"/>
      <c r="N33" s="170" t="s">
        <v>291</v>
      </c>
    </row>
    <row r="34" spans="1:14" x14ac:dyDescent="0.2">
      <c r="A34" s="100"/>
      <c r="B34" s="101">
        <v>2</v>
      </c>
      <c r="C34" s="280" t="s">
        <v>1073</v>
      </c>
      <c r="D34" s="281"/>
      <c r="E34" s="281"/>
      <c r="F34" s="281"/>
      <c r="G34" s="281"/>
      <c r="H34" s="281"/>
      <c r="I34" s="282"/>
      <c r="J34" s="163">
        <v>7</v>
      </c>
      <c r="K34" s="168" t="str">
        <f t="shared" si="0"/>
        <v>2-2</v>
      </c>
      <c r="L34" s="98" t="s">
        <v>1074</v>
      </c>
      <c r="M34" s="98"/>
      <c r="N34" s="170" t="s">
        <v>323</v>
      </c>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'BPV-tijd'!T17</f>
        <v>43000</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6"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0">
    <pageSetUpPr fitToPage="1"/>
  </sheetPr>
  <dimension ref="A1:O49"/>
  <sheetViews>
    <sheetView zoomScale="90" zoomScaleNormal="90" workbookViewId="0">
      <selection activeCell="C19" sqref="C19:I1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Strik, Kenley (Kenley) d167989@edu.rocwb.nl</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RIO4-APO3B</v>
      </c>
      <c r="E4" s="102"/>
      <c r="F4" s="104"/>
      <c r="G4" s="105"/>
      <c r="H4" s="28"/>
      <c r="I4" s="284" t="s">
        <v>29</v>
      </c>
      <c r="J4" s="284"/>
      <c r="K4" s="283" t="str">
        <f>IF('Algemene Informatie'!$B$28=0,"",'Algemene Informatie'!$B$28)</f>
        <v>Zuyderleven Groep</v>
      </c>
      <c r="L4" s="283"/>
      <c r="M4" s="283"/>
      <c r="N4" s="97"/>
    </row>
    <row r="5" spans="1:15" x14ac:dyDescent="0.2">
      <c r="A5" s="284" t="s">
        <v>279</v>
      </c>
      <c r="B5" s="284"/>
      <c r="C5" s="284"/>
      <c r="D5" s="106" t="str">
        <f>IF('Algemene Informatie'!$B$18=0,"",'Algemene Informatie'!$B$18)</f>
        <v>Fer van Krimpen</v>
      </c>
      <c r="E5" s="102"/>
      <c r="F5" s="102"/>
      <c r="G5" s="97"/>
      <c r="H5" s="28"/>
      <c r="I5" s="284" t="s">
        <v>30</v>
      </c>
      <c r="J5" s="284"/>
      <c r="K5" s="283" t="str">
        <f>IF('Algemene Informatie'!$B$32=0,"",'Algemene Informatie'!$B$32)</f>
        <v>Joris Martens</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39</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'BPV-tijd'!B22</f>
        <v>43003</v>
      </c>
      <c r="B9" s="101">
        <v>1</v>
      </c>
      <c r="C9" s="280" t="s">
        <v>1077</v>
      </c>
      <c r="D9" s="281"/>
      <c r="E9" s="281"/>
      <c r="F9" s="281"/>
      <c r="G9" s="281"/>
      <c r="H9" s="281"/>
      <c r="I9" s="282"/>
      <c r="J9" s="163">
        <v>8</v>
      </c>
      <c r="K9" s="168" t="str">
        <f>LEFT(N9,3)</f>
        <v>2-2</v>
      </c>
      <c r="L9" s="98" t="s">
        <v>1074</v>
      </c>
      <c r="M9" s="98"/>
      <c r="N9" s="170" t="s">
        <v>323</v>
      </c>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'BPV-tijd'!C22</f>
        <v>43004</v>
      </c>
      <c r="B17" s="101">
        <v>1</v>
      </c>
      <c r="C17" s="280" t="s">
        <v>1077</v>
      </c>
      <c r="D17" s="281"/>
      <c r="E17" s="281"/>
      <c r="F17" s="281"/>
      <c r="G17" s="281"/>
      <c r="H17" s="281"/>
      <c r="I17" s="282"/>
      <c r="J17" s="163">
        <v>8</v>
      </c>
      <c r="K17" s="168" t="str">
        <f t="shared" si="0"/>
        <v>2-2</v>
      </c>
      <c r="L17" s="98" t="s">
        <v>1074</v>
      </c>
      <c r="M17" s="98"/>
      <c r="N17" s="170" t="s">
        <v>323</v>
      </c>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'BPV-tijd'!D22</f>
        <v>43005</v>
      </c>
      <c r="B25" s="101">
        <v>1</v>
      </c>
      <c r="C25" s="280" t="s">
        <v>1077</v>
      </c>
      <c r="D25" s="281"/>
      <c r="E25" s="281"/>
      <c r="F25" s="281"/>
      <c r="G25" s="281"/>
      <c r="H25" s="281"/>
      <c r="I25" s="282"/>
      <c r="J25" s="163">
        <v>1</v>
      </c>
      <c r="K25" s="168" t="str">
        <f t="shared" si="0"/>
        <v>2-2</v>
      </c>
      <c r="L25" s="98" t="s">
        <v>1074</v>
      </c>
      <c r="M25" s="98"/>
      <c r="N25" s="170" t="s">
        <v>323</v>
      </c>
    </row>
    <row r="26" spans="1:14" x14ac:dyDescent="0.2">
      <c r="A26" s="100"/>
      <c r="B26" s="101">
        <v>2</v>
      </c>
      <c r="C26" s="280" t="s">
        <v>1078</v>
      </c>
      <c r="D26" s="281"/>
      <c r="E26" s="281"/>
      <c r="F26" s="281"/>
      <c r="G26" s="281"/>
      <c r="H26" s="281"/>
      <c r="I26" s="282"/>
      <c r="J26" s="163">
        <v>1</v>
      </c>
      <c r="K26" s="168" t="str">
        <f t="shared" si="0"/>
        <v>1-1</v>
      </c>
      <c r="L26" s="98" t="s">
        <v>1076</v>
      </c>
      <c r="M26" s="98"/>
      <c r="N26" s="170" t="s">
        <v>291</v>
      </c>
    </row>
    <row r="27" spans="1:14" x14ac:dyDescent="0.2">
      <c r="A27" s="100"/>
      <c r="B27" s="101">
        <v>3</v>
      </c>
      <c r="C27" s="280" t="s">
        <v>1077</v>
      </c>
      <c r="D27" s="281"/>
      <c r="E27" s="281"/>
      <c r="F27" s="281"/>
      <c r="G27" s="281"/>
      <c r="H27" s="281"/>
      <c r="I27" s="282"/>
      <c r="J27" s="163">
        <v>6</v>
      </c>
      <c r="K27" s="168" t="str">
        <f t="shared" si="0"/>
        <v>2-2</v>
      </c>
      <c r="L27" s="98" t="s">
        <v>1074</v>
      </c>
      <c r="M27" s="98"/>
      <c r="N27" s="170" t="s">
        <v>323</v>
      </c>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'BPV-tijd'!E22</f>
        <v>43006</v>
      </c>
      <c r="B33" s="101">
        <v>1</v>
      </c>
      <c r="C33" s="280" t="s">
        <v>1077</v>
      </c>
      <c r="D33" s="281"/>
      <c r="E33" s="281"/>
      <c r="F33" s="281"/>
      <c r="G33" s="281"/>
      <c r="H33" s="281"/>
      <c r="I33" s="282"/>
      <c r="J33" s="163">
        <v>8</v>
      </c>
      <c r="K33" s="168" t="str">
        <f t="shared" si="0"/>
        <v>2-2</v>
      </c>
      <c r="L33" s="98" t="s">
        <v>1074</v>
      </c>
      <c r="M33" s="98"/>
      <c r="N33" s="170" t="s">
        <v>323</v>
      </c>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'BPV-tijd'!F22</f>
        <v>43007</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AAC546B-D45D-4604-8207-8C7194219A35}">
  <ds:schemaRefs>
    <ds:schemaRef ds:uri="http://schemas.microsoft.com/sharepoint/v3/contenttype/forms"/>
  </ds:schemaRefs>
</ds:datastoreItem>
</file>

<file path=customXml/itemProps2.xml><?xml version="1.0" encoding="utf-8"?>
<ds:datastoreItem xmlns:ds="http://schemas.openxmlformats.org/officeDocument/2006/customXml" ds:itemID="{0F424D0E-9920-42F0-B518-EADCB12F22F0}">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purl.org/dc/terms/"/>
    <ds:schemaRef ds:uri="http://www.w3.org/XML/1998/namespace"/>
  </ds:schemaRefs>
</ds:datastoreItem>
</file>

<file path=customXml/itemProps3.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43</vt:i4>
      </vt:variant>
      <vt:variant>
        <vt:lpstr>Benoemde bereiken</vt:lpstr>
      </vt:variant>
      <vt:variant>
        <vt:i4>504</vt:i4>
      </vt:variant>
    </vt:vector>
  </HeadingPairs>
  <TitlesOfParts>
    <vt:vector size="547" baseType="lpstr">
      <vt:lpstr>Menu</vt:lpstr>
      <vt:lpstr>KT 95310-9532</vt:lpstr>
      <vt:lpstr>Algemene Informatie</vt:lpstr>
      <vt:lpstr>BPV-tijd</vt:lpstr>
      <vt:lpstr>Werkproces</vt:lpstr>
      <vt:lpstr>week 01</vt:lpstr>
      <vt:lpstr>week 02</vt:lpstr>
      <vt:lpstr>week 03</vt:lpstr>
      <vt:lpstr>week 04</vt:lpstr>
      <vt:lpstr>4 Wk LW (1)</vt:lpstr>
      <vt:lpstr>4 Wk Bewijskaart (1)</vt:lpstr>
      <vt:lpstr>week 05</vt:lpstr>
      <vt:lpstr>Bewijskaart (OO)</vt:lpstr>
      <vt:lpstr>Bewijskaart (VO)</vt:lpstr>
      <vt:lpstr>week 06</vt:lpstr>
      <vt:lpstr>week 07</vt:lpstr>
      <vt:lpstr>week 08</vt:lpstr>
      <vt:lpstr>week 09</vt:lpstr>
      <vt:lpstr>4 Wk LW (2)</vt:lpstr>
      <vt:lpstr>4 Wk Bewijskaart (2)</vt:lpstr>
      <vt:lpstr>week 10</vt:lpstr>
      <vt:lpstr>week 11</vt:lpstr>
      <vt:lpstr>week 12</vt:lpstr>
      <vt:lpstr>week 13</vt:lpstr>
      <vt:lpstr>week 14</vt:lpstr>
      <vt:lpstr>4 Wk LW (3)</vt:lpstr>
      <vt:lpstr>4 Wk Bewijskaart (3)</vt:lpstr>
      <vt:lpstr>week 15</vt:lpstr>
      <vt:lpstr>week 16</vt:lpstr>
      <vt:lpstr>week 17</vt:lpstr>
      <vt:lpstr>week 18</vt:lpstr>
      <vt:lpstr>week 19</vt:lpstr>
      <vt:lpstr>week 20</vt:lpstr>
      <vt:lpstr>4 Wk LW (4)</vt:lpstr>
      <vt:lpstr>4 Wk Bewijskaart (4)</vt:lpstr>
      <vt:lpstr>week 21</vt:lpstr>
      <vt:lpstr>Bewijskaart (BO)</vt:lpstr>
      <vt:lpstr>4 Wk Bewijskaart (5)</vt:lpstr>
      <vt:lpstr>4 Wk Bewijskaart (6)</vt:lpstr>
      <vt:lpstr>4 Wk Bewijskaart (7)</vt:lpstr>
      <vt:lpstr>4 Wk Bewijskaart (8)</vt:lpstr>
      <vt:lpstr>Checklist</vt:lpstr>
      <vt:lpstr>Versiebeheer</vt:lpstr>
      <vt:lpstr>'4 Wk LW (1)'!Afdrukbereik</vt:lpstr>
      <vt:lpstr>'4 Wk LW (2)'!Afdrukbereik</vt:lpstr>
      <vt:lpstr>'4 Wk LW (3)'!Afdrukbereik</vt:lpstr>
      <vt:lpstr>'4 Wk LW (4)'!Afdrukbereik</vt:lpstr>
      <vt:lpstr>'BPV-tijd'!Afdrukbereik</vt:lpstr>
      <vt:lpstr>'week 01'!Afdrukbereik</vt:lpstr>
      <vt:lpstr>'week 02'!Afdrukbereik</vt:lpstr>
      <vt:lpstr>'week 03'!Afdrukbereik</vt:lpstr>
      <vt:lpstr>'week 04'!Afdrukbereik</vt:lpstr>
      <vt:lpstr>'week 05'!Afdrukbereik</vt:lpstr>
      <vt:lpstr>'week 06'!Afdrukbereik</vt:lpstr>
      <vt:lpstr>'week 07'!Afdrukbereik</vt:lpstr>
      <vt:lpstr>'week 08'!Afdrukbereik</vt:lpstr>
      <vt:lpstr>'week 09'!Afdrukbereik</vt:lpstr>
      <vt:lpstr>'week 10'!Afdrukbereik</vt:lpstr>
      <vt:lpstr>'week 11'!Afdrukbereik</vt:lpstr>
      <vt:lpstr>'week 12'!Afdrukbereik</vt:lpstr>
      <vt:lpstr>'week 13'!Afdrukbereik</vt:lpstr>
      <vt:lpstr>'week 14'!Afdrukbereik</vt:lpstr>
      <vt:lpstr>'week 15'!Afdrukbereik</vt:lpstr>
      <vt:lpstr>'week 16'!Afdrukbereik</vt:lpstr>
      <vt:lpstr>'week 17'!Afdrukbereik</vt:lpstr>
      <vt:lpstr>'week 18'!Afdrukbereik</vt:lpstr>
      <vt:lpstr>'week 19'!Afdrukbereik</vt:lpstr>
      <vt:lpstr>'week 20'!Afdrukbereik</vt:lpstr>
      <vt:lpstr>'week 21'!Afdrukbereik</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Kenley Strik</cp:lastModifiedBy>
  <cp:lastPrinted>2018-01-18T09:07:16Z</cp:lastPrinted>
  <dcterms:created xsi:type="dcterms:W3CDTF">2006-08-24T13:38:28Z</dcterms:created>
  <dcterms:modified xsi:type="dcterms:W3CDTF">2018-01-18T16:20:30Z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