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en\School TI\2e Bach\2e Semester\Project System Administration\"/>
    </mc:Choice>
  </mc:AlternateContent>
  <xr:revisionPtr revIDLastSave="0" documentId="13_ncr:1_{E0834A3E-1289-4593-B956-5AFD7ED931B8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Billing Invoice" sheetId="1" r:id="rId1"/>
    <sheet name="Company Setup" sheetId="2" r:id="rId2"/>
  </sheets>
  <definedNames>
    <definedName name="_xlnm.Print_Titles" localSheetId="0">'Billing Invoice'!$8:$8</definedName>
    <definedName name="_xlnm.Print_Titles" localSheetId="1">'Company Setup'!$2:$2</definedName>
    <definedName name="ColumnTitle1">InvoiceDetails[[#Headers],[QUANTITY]]</definedName>
    <definedName name="ColumnTitleRegion1..B7.1">'Billing Invoice'!$B$4</definedName>
    <definedName name="ColumnTitleRegion2..D6.1">'Billing Invoice'!$D$4</definedName>
    <definedName name="CompanySetup_AddressLine1">INDEX(CompanySetup[VALUE],MATCH("Address Line 1",CompanySetup[INVOICING COMPANY DETAILS],0))</definedName>
    <definedName name="CompanySetup_AddressLine2">INDEX(CompanySetup[VALUE],MATCH("Address Line 2",CompanySetup[INVOICING COMPANY DETAILS],0))</definedName>
    <definedName name="CompanySetup_AddressLine3">INDEX(CompanySetup[VALUE],MATCH("Address Line 3",CompanySetup[INVOICING COMPANY DETAILS],0))</definedName>
    <definedName name="CompanySetup_AddressLine4">INDEX(CompanySetup[VALUE],MATCH("Address Line 4",CompanySetup[INVOICING COMPANY DETAILS],0))</definedName>
    <definedName name="CompanySetup_AddressLine5">INDEX(CompanySetup[VALUE],MATCH("Address Line 5",CompanySetup[INVOICING COMPANY DETAILS],0))</definedName>
    <definedName name="CompanySetup_BankAccount">INDEX(CompanySetup[VALUE],MATCH("Account Number",CompanySetup[INVOICING COMPANY DETAILS],0))</definedName>
    <definedName name="CompanySetup_BankAddress">INDEX(CompanySetup[VALUE],MATCH("Address of Bank",CompanySetup[INVOICING COMPANY DETAILS],0))</definedName>
    <definedName name="CompanySetup_BankBeneficiaryName">INDEX(CompanySetup[VALUE],MATCH("Name of Beneficiary for Bank Wire",CompanySetup[INVOICING COMPANY DETAILS],0))</definedName>
    <definedName name="CompanySetup_BankName">INDEX(CompanySetup[VALUE],MATCH("Name of Bank",CompanySetup[INVOICING COMPANY DETAILS],0))</definedName>
    <definedName name="CompanySetup_BankRouting">INDEX(CompanySetup[VALUE],MATCH("Routing Number (SWIFT Code)",CompanySetup[INVOICING COMPANY DETAILS],0))</definedName>
    <definedName name="CompanySetup_CheckPayee">INDEX(CompanySetup[VALUE],MATCH("Make Checks Payable To",CompanySetup[INVOICING COMPANY DETAILS],0))</definedName>
    <definedName name="CompanySetup_YourCompanyName">INDEX(CompanySetup[VALUE],MATCH("Company Name",CompanySetup[INVOICING COMPANY DETAILS],0))</definedName>
    <definedName name="CompanySetup_YourCurrencyAbbreviation">INDEX(CompanySetup[VALUE],MATCH("Currency Abbreviation",CompanySetup[INVOICING COMPANY DETAILS],0))</definedName>
    <definedName name="CompanySetup_YourEmail">INDEX(CompanySetup[VALUE],MATCH("EMail",CompanySetup[INVOICING COMPANY DETAILS],0))</definedName>
    <definedName name="CompanySetup_YourFax">INDEX(CompanySetup[VALUE],MATCH("Facsimile",CompanySetup[INVOICING COMPANY DETAILS],0))</definedName>
    <definedName name="CompanySetup_YourName">INDEX(CompanySetup[VALUE],MATCH("Your Name",CompanySetup[INVOICING COMPANY DETAILS],0))</definedName>
    <definedName name="CompanySetup_YourPhone">INDEX(CompanySetup[VALUE],MATCH("Phone",CompanySetup[INVOICING COMPANY DETAILS],0))</definedName>
    <definedName name="CompanySetup_YourURL">INDEX(CompanySetup[VALUE],MATCH("Website",CompanySetup[INVOICING COMPANY DETAILS],0))</definedName>
    <definedName name="InvoiceNumberDisplay">'Billing Invoice'!$C$1</definedName>
    <definedName name="InvoiceTotal">'Billing Invoice'!$E$45</definedName>
    <definedName name="RowTitleRegion1..C3">'Billing Invoice'!$B$3</definedName>
    <definedName name="Title2">CompanySetup[[#Headers],[INVOICING COMPANY DETAILS]]</definedName>
  </definedNames>
  <calcPr calcId="179017"/>
</workbook>
</file>

<file path=xl/calcChain.xml><?xml version="1.0" encoding="utf-8"?>
<calcChain xmlns="http://schemas.openxmlformats.org/spreadsheetml/2006/main">
  <c r="E35" i="1" l="1"/>
  <c r="E34" i="1"/>
  <c r="E33" i="1"/>
  <c r="E38" i="1"/>
  <c r="E41" i="1"/>
  <c r="E37" i="1"/>
  <c r="E40" i="1"/>
  <c r="E39" i="1"/>
  <c r="E29" i="1"/>
  <c r="D36" i="1" l="1"/>
  <c r="E16" i="1" l="1"/>
  <c r="E15" i="1"/>
  <c r="E13" i="1"/>
  <c r="E28" i="1"/>
  <c r="E27" i="1"/>
  <c r="E25" i="1"/>
  <c r="E21" i="1"/>
  <c r="E19" i="1"/>
  <c r="E11" i="1" l="1"/>
  <c r="E12" i="1"/>
  <c r="E49" i="1"/>
  <c r="E26" i="1"/>
  <c r="E23" i="1"/>
  <c r="E24" i="1"/>
  <c r="E20" i="1"/>
  <c r="E22" i="1"/>
  <c r="B53" i="1"/>
  <c r="B2" i="1"/>
  <c r="B45" i="1" l="1"/>
  <c r="C48" i="1" l="1"/>
  <c r="C49" i="1" l="1"/>
  <c r="C3" i="1"/>
  <c r="E52" i="1" l="1"/>
  <c r="C52" i="1" l="1"/>
  <c r="C51" i="1"/>
  <c r="C50" i="1"/>
  <c r="C47" i="1"/>
  <c r="E10" i="1" l="1"/>
  <c r="E14" i="1"/>
  <c r="E17" i="1"/>
  <c r="E18" i="1"/>
  <c r="D30" i="1" l="1"/>
  <c r="E30" i="1" s="1"/>
  <c r="E44" i="1" s="1"/>
  <c r="E51" i="1"/>
  <c r="E50" i="1"/>
  <c r="E48" i="1"/>
  <c r="E47" i="1"/>
  <c r="E43" i="1" l="1"/>
  <c r="E45" i="1" s="1"/>
  <c r="D2" i="1" s="1"/>
</calcChain>
</file>

<file path=xl/sharedStrings.xml><?xml version="1.0" encoding="utf-8"?>
<sst xmlns="http://schemas.openxmlformats.org/spreadsheetml/2006/main" count="94" uniqueCount="84">
  <si>
    <t>Net Total</t>
  </si>
  <si>
    <t>Tax</t>
  </si>
  <si>
    <t>Phone</t>
  </si>
  <si>
    <t>Website</t>
  </si>
  <si>
    <t>Facsimile</t>
  </si>
  <si>
    <t>Currency Abbreviation</t>
  </si>
  <si>
    <t>Name of Bank</t>
  </si>
  <si>
    <t>Address of Bank</t>
  </si>
  <si>
    <t>Account Number</t>
  </si>
  <si>
    <t>Routing Number (SWIFT Code)</t>
  </si>
  <si>
    <t>Address Line 1</t>
  </si>
  <si>
    <t>Address Line 2</t>
  </si>
  <si>
    <t>Address Line 3</t>
  </si>
  <si>
    <t>Address Line 4</t>
  </si>
  <si>
    <t>Address Line 5</t>
  </si>
  <si>
    <t>Company Name</t>
  </si>
  <si>
    <t>Name of Beneficiary for Bank Wire</t>
  </si>
  <si>
    <t>Make Checks Payable To</t>
  </si>
  <si>
    <t>QUANTITY</t>
  </si>
  <si>
    <t>DETAILS</t>
  </si>
  <si>
    <t>LINE TOTAL</t>
  </si>
  <si>
    <t>PAYMENT DETAILS</t>
  </si>
  <si>
    <t>OTHER INFORMATION</t>
  </si>
  <si>
    <t>VALUE</t>
  </si>
  <si>
    <t>COMPANY SETUP</t>
  </si>
  <si>
    <t>Email</t>
  </si>
  <si>
    <t>INVOICE</t>
  </si>
  <si>
    <t xml:space="preserve"> </t>
  </si>
  <si>
    <t>Name of Beneficiary:</t>
  </si>
  <si>
    <t>Name of Bank:</t>
  </si>
  <si>
    <t>Address of Bank:</t>
  </si>
  <si>
    <t>Account Number:</t>
  </si>
  <si>
    <t>Payment Reference:</t>
  </si>
  <si>
    <t>PAYMENT DUE BY:</t>
  </si>
  <si>
    <t>Company Setup</t>
  </si>
  <si>
    <t>Billing Invoice</t>
  </si>
  <si>
    <t>INVOICING COMPANY DETAILS</t>
  </si>
  <si>
    <t>Name</t>
  </si>
  <si>
    <t>HoGent</t>
  </si>
  <si>
    <t>BE44 4444 4444 44</t>
  </si>
  <si>
    <t>Pachecolaan 44, 1000 Brussel</t>
  </si>
  <si>
    <t>Belfius Bank NV</t>
  </si>
  <si>
    <t>hogent.be</t>
  </si>
  <si>
    <t>p2ops i01</t>
  </si>
  <si>
    <t>Valentin Vaerwyckweg 1</t>
  </si>
  <si>
    <t>Belgium</t>
  </si>
  <si>
    <t>Andy Van Maele</t>
  </si>
  <si>
    <t>9000 Ghent, Belgium</t>
  </si>
  <si>
    <t>9000 Ghent</t>
  </si>
  <si>
    <t>hogent@hogent.be</t>
  </si>
  <si>
    <t>€</t>
  </si>
  <si>
    <t>IP phone 7960</t>
  </si>
  <si>
    <t>Switch Cisco Systems WS-C3560X-24P-S</t>
  </si>
  <si>
    <t>LG PF1500G beamer</t>
  </si>
  <si>
    <t>Electric projection screen 16:9 92" 204x115 cm</t>
  </si>
  <si>
    <t>UNIT PRICE (incl. 21% VAT)</t>
  </si>
  <si>
    <t>Dell P2717H 27" Monitor</t>
  </si>
  <si>
    <t>Logitech MK540 Advanced - Wireless Keyboard and Mouse</t>
  </si>
  <si>
    <t>Dell Laptop XPS 15 CNX95605 Azerty</t>
  </si>
  <si>
    <t>Dell Dockingstation Thunderbolt 3</t>
  </si>
  <si>
    <t>10m HDMI cable (beamer)</t>
  </si>
  <si>
    <t>Cat6a S/FTP Cable 1 m (server cabinet and desk access)</t>
  </si>
  <si>
    <t>BI-BOX incl 4 powerplugs &amp; ethernet ports (conference room)</t>
  </si>
  <si>
    <t>Axessline Desk Plus - Power strip + ethernet ports (desk)</t>
  </si>
  <si>
    <t>Cat6a S/FTP Cable 10 m (access points)</t>
  </si>
  <si>
    <t xml:space="preserve">Networkcable CAT 6A S/FTP 100m </t>
  </si>
  <si>
    <t>DS6842-F Server Cabinet (19 inch/42U)</t>
  </si>
  <si>
    <t>Patch panel, 48-port, FTP, cat. 6A, 19 inch</t>
  </si>
  <si>
    <t>DS-FH80 Server Cabinet Tray (unmountabel devices)</t>
  </si>
  <si>
    <t xml:space="preserve">Firewall Cisco Systems  ASA 5506-X </t>
  </si>
  <si>
    <t>Router Cisco Systems C891F-K9</t>
  </si>
  <si>
    <t>Acces Point Cisco Systems WAP371-E-K9</t>
  </si>
  <si>
    <t>Infrastructure</t>
  </si>
  <si>
    <t>Services</t>
  </si>
  <si>
    <t>Installatation cables/hour</t>
  </si>
  <si>
    <t>Installation hardware/ hour</t>
  </si>
  <si>
    <t>Installation software/ hour</t>
  </si>
  <si>
    <t>Monthly</t>
  </si>
  <si>
    <t>Monthly / user</t>
  </si>
  <si>
    <t>Office 365 Business Premium</t>
  </si>
  <si>
    <t xml:space="preserve"> Internet Service Provider (ISP)</t>
  </si>
  <si>
    <t>* this cost is not included in total price</t>
  </si>
  <si>
    <t>Total</t>
  </si>
  <si>
    <t>Variable costs*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</si>
</sst>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&quot;$&quot;#,##0.00;;\-"/>
    <numFmt numFmtId="165" formatCode="#,##0.00;;"/>
    <numFmt numFmtId="166" formatCode="General;;"/>
    <numFmt numFmtId="167" formatCode="dd\ mmmm\ yyyy"/>
    <numFmt numFmtId="168" formatCode="[&lt;=9999999]###\-####;\(###\)\ ###\-####"/>
    <numFmt numFmtId="169" formatCode="d\ mmmm\ yyyy"/>
    <numFmt numFmtId="170" formatCode="_-* #,##0.00\ [$€-813]_-;\-* #,##0.00\ [$€-813]_-;_-* &quot;-&quot;??\ [$€-813]_-;_-@_-"/>
    <numFmt numFmtId="171" formatCode="_-[$€-2]\ * #,##0.00_-;\-[$€-2]\ * #,##0.00_-;_-[$€-2]\ * &quot;-&quot;??_-;_-@_-"/>
  </numFmts>
  <fonts count="16" x14ac:knownFonts="1">
    <font>
      <sz val="11"/>
      <color theme="3"/>
      <name val="Verdana"/>
      <family val="2"/>
      <scheme val="minor"/>
    </font>
    <font>
      <sz val="11"/>
      <name val="Verdana"/>
      <family val="2"/>
      <scheme val="minor"/>
    </font>
    <font>
      <sz val="20"/>
      <name val="Sylfaen"/>
      <family val="2"/>
      <scheme val="major"/>
    </font>
    <font>
      <sz val="11"/>
      <color theme="3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theme="4" tint="-0.24994659260841701"/>
      <name val="Sylfaen"/>
      <family val="1"/>
      <scheme val="major"/>
    </font>
    <font>
      <sz val="11"/>
      <color theme="1"/>
      <name val="Sylfaen"/>
      <family val="1"/>
      <scheme val="major"/>
    </font>
    <font>
      <sz val="20"/>
      <color theme="4" tint="-0.24994659260841701"/>
      <name val="Sylfaen"/>
      <family val="1"/>
      <scheme val="major"/>
    </font>
    <font>
      <sz val="22"/>
      <color theme="4" tint="-0.24994659260841701"/>
      <name val="Verdana"/>
      <family val="2"/>
      <scheme val="minor"/>
    </font>
    <font>
      <sz val="11"/>
      <color theme="4" tint="-0.24994659260841701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11"/>
      <name val="Verdana"/>
      <family val="2"/>
      <scheme val="minor"/>
    </font>
    <font>
      <sz val="10"/>
      <color theme="3"/>
      <name val="Verdana"/>
      <family val="2"/>
      <scheme val="minor"/>
    </font>
    <font>
      <sz val="24"/>
      <color theme="3"/>
      <name val="Verdana"/>
      <family val="2"/>
      <scheme val="minor"/>
    </font>
    <font>
      <sz val="12"/>
      <color theme="3"/>
      <name val="Verdana"/>
      <family val="2"/>
      <scheme val="minor"/>
    </font>
    <font>
      <sz val="16"/>
      <color theme="3"/>
      <name val="Verdana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/>
      <bottom style="thin">
        <color theme="2" tint="-0.24994659260841701"/>
      </bottom>
      <diagonal/>
    </border>
    <border>
      <left/>
      <right/>
      <top style="thin">
        <color theme="3"/>
      </top>
      <bottom/>
      <diagonal/>
    </border>
    <border>
      <left/>
      <right style="thin">
        <color theme="1" tint="0.499984740745262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 applyFill="0" applyBorder="0">
      <alignment horizontal="left" vertical="center"/>
    </xf>
    <xf numFmtId="0" fontId="2" fillId="0" borderId="1" applyNumberFormat="0" applyFill="0" applyProtection="0"/>
    <xf numFmtId="0" fontId="4" fillId="0" borderId="0" applyNumberFormat="0" applyFill="0" applyAlignment="0" applyProtection="0"/>
    <xf numFmtId="0" fontId="4" fillId="0" borderId="6" applyNumberFormat="0" applyFill="0" applyProtection="0"/>
    <xf numFmtId="0" fontId="9" fillId="0" borderId="7" applyNumberFormat="0" applyFill="0" applyProtection="0">
      <alignment horizontal="right" vertical="center" indent="1"/>
    </xf>
    <xf numFmtId="0" fontId="5" fillId="0" borderId="3" applyNumberFormat="0" applyFill="0" applyProtection="0"/>
    <xf numFmtId="167" fontId="1" fillId="0" borderId="5">
      <alignment horizontal="left" vertical="center"/>
    </xf>
    <xf numFmtId="0" fontId="7" fillId="0" borderId="1"/>
    <xf numFmtId="0" fontId="8" fillId="0" borderId="0" applyFill="0" applyBorder="0">
      <alignment horizontal="right" vertical="center" indent="1"/>
    </xf>
    <xf numFmtId="0" fontId="3" fillId="0" borderId="0" applyNumberFormat="0" applyFont="0" applyFill="0" applyBorder="0">
      <alignment horizontal="right" vertical="center" wrapText="1"/>
    </xf>
    <xf numFmtId="164" fontId="3" fillId="0" borderId="0" applyFont="0" applyFill="0" applyBorder="0" applyAlignment="0" applyProtection="0"/>
    <xf numFmtId="0" fontId="5" fillId="0" borderId="0" applyNumberFormat="0" applyFill="0" applyBorder="0">
      <alignment horizontal="right" wrapText="1"/>
    </xf>
    <xf numFmtId="168" fontId="3" fillId="0" borderId="0" applyFont="0" applyFill="0" applyBorder="0" applyAlignment="0">
      <alignment horizontal="left" vertical="center"/>
      <protection locked="0"/>
    </xf>
    <xf numFmtId="0" fontId="6" fillId="0" borderId="0">
      <alignment horizontal="left" vertical="center"/>
    </xf>
    <xf numFmtId="169" fontId="11" fillId="0" borderId="0">
      <alignment horizontal="left" vertical="center" wrapText="1"/>
    </xf>
    <xf numFmtId="0" fontId="10" fillId="0" borderId="3" applyNumberFormat="0" applyFill="0" applyAlignment="0" applyProtection="0">
      <alignment horizontal="left" vertical="center" wrapText="1"/>
    </xf>
    <xf numFmtId="0" fontId="10" fillId="0" borderId="3" applyNumberFormat="0" applyFill="0" applyAlignment="0" applyProtection="0">
      <alignment horizontal="left" vertical="center" wrapText="1"/>
    </xf>
    <xf numFmtId="165" fontId="3" fillId="0" borderId="0" applyFont="0" applyFill="0" applyBorder="0" applyAlignment="0" applyProtection="0"/>
    <xf numFmtId="0" fontId="3" fillId="0" borderId="0" applyNumberFormat="0" applyFont="0" applyFill="0" applyBorder="0">
      <alignment horizontal="left" vertical="top"/>
    </xf>
    <xf numFmtId="166" fontId="3" fillId="0" borderId="0">
      <alignment horizontal="left" vertical="center" indent="1"/>
    </xf>
    <xf numFmtId="0" fontId="3" fillId="0" borderId="0" applyNumberFormat="0" applyFont="0" applyFill="0" applyAlignment="0">
      <alignment horizontal="left" vertical="center"/>
    </xf>
    <xf numFmtId="0" fontId="3" fillId="0" borderId="1" applyNumberFormat="0" applyFont="0" applyFill="0" applyAlignment="0">
      <alignment horizontal="left"/>
    </xf>
  </cellStyleXfs>
  <cellXfs count="59">
    <xf numFmtId="0" fontId="0" fillId="0" borderId="0" xfId="0">
      <alignment horizontal="left" vertical="center"/>
    </xf>
    <xf numFmtId="0" fontId="0" fillId="0" borderId="0" xfId="0" applyProtection="1">
      <alignment horizontal="left" vertical="center"/>
    </xf>
    <xf numFmtId="0" fontId="0" fillId="0" borderId="0" xfId="9" applyFont="1" applyProtection="1">
      <alignment horizontal="right" vertical="center" wrapText="1"/>
    </xf>
    <xf numFmtId="0" fontId="2" fillId="0" borderId="1" xfId="1" applyFill="1" applyProtection="1"/>
    <xf numFmtId="0" fontId="7" fillId="0" borderId="1" xfId="7" applyProtection="1"/>
    <xf numFmtId="0" fontId="0" fillId="0" borderId="1" xfId="0" applyBorder="1" applyProtection="1">
      <alignment horizontal="left" vertical="center"/>
    </xf>
    <xf numFmtId="0" fontId="4" fillId="0" borderId="0" xfId="2" applyFill="1" applyAlignment="1" applyProtection="1">
      <alignment vertical="center"/>
    </xf>
    <xf numFmtId="169" fontId="11" fillId="0" borderId="4" xfId="14" applyBorder="1" applyProtection="1">
      <alignment horizontal="left" vertical="center" wrapText="1"/>
    </xf>
    <xf numFmtId="0" fontId="4" fillId="0" borderId="6" xfId="3" applyFill="1" applyProtection="1"/>
    <xf numFmtId="0" fontId="0" fillId="0" borderId="0" xfId="18" applyFo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9" applyFont="1" applyAlignment="1" applyProtection="1">
      <alignment horizontal="right" vertical="top" wrapText="1"/>
    </xf>
    <xf numFmtId="0" fontId="0" fillId="0" borderId="0" xfId="0" applyFont="1" applyFill="1" applyBorder="1" applyAlignment="1" applyProtection="1">
      <alignment horizontal="left" vertical="center" indent="1"/>
    </xf>
    <xf numFmtId="0" fontId="0" fillId="0" borderId="0" xfId="0" applyFill="1" applyBorder="1" applyProtection="1">
      <alignment horizontal="left" vertical="center"/>
    </xf>
    <xf numFmtId="166" fontId="3" fillId="0" borderId="0" xfId="19" applyProtection="1">
      <alignment horizontal="left" vertical="center" indent="1"/>
    </xf>
    <xf numFmtId="166" fontId="0" fillId="0" borderId="0" xfId="0" applyNumberFormat="1" applyFont="1" applyFill="1" applyBorder="1" applyAlignment="1" applyProtection="1">
      <alignment horizontal="left" vertical="center" indent="1"/>
    </xf>
    <xf numFmtId="165" fontId="0" fillId="0" borderId="0" xfId="17" applyFont="1" applyFill="1" applyBorder="1" applyAlignment="1" applyProtection="1">
      <alignment horizontal="right" vertical="center" indent="1"/>
    </xf>
    <xf numFmtId="0" fontId="1" fillId="0" borderId="0" xfId="0" applyFont="1" applyFill="1" applyProtection="1">
      <alignment horizontal="left" vertical="center"/>
    </xf>
    <xf numFmtId="0" fontId="0" fillId="0" borderId="0" xfId="0" applyFill="1" applyProtection="1">
      <alignment horizontal="left" vertical="center"/>
    </xf>
    <xf numFmtId="0" fontId="6" fillId="0" borderId="0" xfId="13" applyProtection="1">
      <alignment horizontal="left" vertical="center"/>
    </xf>
    <xf numFmtId="0" fontId="10" fillId="0" borderId="3" xfId="15" applyFill="1" applyAlignment="1" applyProtection="1">
      <alignment horizontal="left" vertical="center"/>
    </xf>
    <xf numFmtId="168" fontId="3" fillId="0" borderId="0" xfId="12" applyFill="1" applyBorder="1" applyAlignment="1" applyProtection="1">
      <alignment horizontal="left" vertical="center"/>
    </xf>
    <xf numFmtId="0" fontId="4" fillId="0" borderId="0" xfId="20" applyFont="1" applyFill="1" applyAlignment="1" applyProtection="1">
      <alignment horizontal="left" vertical="center"/>
    </xf>
    <xf numFmtId="0" fontId="0" fillId="0" borderId="1" xfId="21" applyFont="1" applyFill="1" applyAlignment="1" applyProtection="1">
      <alignment horizontal="left"/>
    </xf>
    <xf numFmtId="0" fontId="3" fillId="0" borderId="0" xfId="12" applyNumberFormat="1" applyProtection="1">
      <alignment horizontal="left" vertical="center"/>
    </xf>
    <xf numFmtId="166" fontId="3" fillId="0" borderId="0" xfId="19" applyFill="1" applyProtection="1">
      <alignment horizontal="left" vertical="center" indent="1"/>
    </xf>
    <xf numFmtId="170" fontId="0" fillId="0" borderId="0" xfId="17" applyNumberFormat="1" applyFont="1" applyFill="1" applyBorder="1" applyAlignment="1" applyProtection="1">
      <alignment horizontal="right" vertical="center" indent="1"/>
    </xf>
    <xf numFmtId="170" fontId="2" fillId="0" borderId="1" xfId="1" applyNumberFormat="1" applyFill="1" applyProtection="1"/>
    <xf numFmtId="170" fontId="0" fillId="0" borderId="0" xfId="9" applyNumberFormat="1" applyFont="1" applyAlignment="1" applyProtection="1">
      <alignment horizontal="right" vertical="top" wrapText="1"/>
    </xf>
    <xf numFmtId="170" fontId="0" fillId="0" borderId="0" xfId="0" applyNumberFormat="1" applyProtection="1">
      <alignment horizontal="left" vertical="center"/>
    </xf>
    <xf numFmtId="170" fontId="1" fillId="0" borderId="0" xfId="0" applyNumberFormat="1" applyFont="1" applyFill="1" applyProtection="1">
      <alignment horizontal="left" vertical="center"/>
    </xf>
    <xf numFmtId="170" fontId="3" fillId="0" borderId="0" xfId="10" applyNumberFormat="1" applyFill="1" applyAlignment="1" applyProtection="1">
      <alignment horizontal="right" vertical="center" indent="1"/>
    </xf>
    <xf numFmtId="170" fontId="12" fillId="0" borderId="0" xfId="0" applyNumberFormat="1" applyFont="1" applyFill="1" applyBorder="1" applyProtection="1">
      <alignment horizontal="left" vertical="center"/>
    </xf>
    <xf numFmtId="0" fontId="0" fillId="0" borderId="0" xfId="0" applyFill="1" applyBorder="1" applyAlignment="1" applyProtection="1">
      <alignment horizontal="right" vertical="center"/>
    </xf>
    <xf numFmtId="171" fontId="0" fillId="0" borderId="0" xfId="17" applyNumberFormat="1" applyFont="1" applyFill="1" applyBorder="1" applyAlignment="1" applyProtection="1">
      <alignment horizontal="right" vertical="center" indent="1"/>
    </xf>
    <xf numFmtId="0" fontId="13" fillId="0" borderId="0" xfId="0" applyFont="1" applyFill="1" applyBorder="1" applyAlignment="1" applyProtection="1">
      <alignment horizontal="center" vertical="center"/>
    </xf>
    <xf numFmtId="170" fontId="3" fillId="0" borderId="8" xfId="10" applyNumberFormat="1" applyFill="1" applyBorder="1" applyAlignment="1" applyProtection="1">
      <alignment horizontal="right" vertical="center" indent="1"/>
    </xf>
    <xf numFmtId="0" fontId="5" fillId="0" borderId="0" xfId="5" applyFill="1" applyBorder="1" applyProtection="1"/>
    <xf numFmtId="170" fontId="5" fillId="0" borderId="0" xfId="5" applyNumberFormat="1" applyFill="1" applyBorder="1" applyProtection="1"/>
    <xf numFmtId="170" fontId="9" fillId="0" borderId="10" xfId="10" applyNumberFormat="1" applyFont="1" applyFill="1" applyBorder="1" applyAlignment="1" applyProtection="1">
      <alignment vertical="center"/>
    </xf>
    <xf numFmtId="0" fontId="14" fillId="0" borderId="0" xfId="0" applyFont="1" applyBorder="1" applyAlignment="1">
      <alignment horizontal="left" wrapText="1"/>
    </xf>
    <xf numFmtId="166" fontId="0" fillId="0" borderId="0" xfId="19" applyFont="1" applyFill="1" applyProtection="1">
      <alignment horizontal="left" vertical="center" indent="1"/>
    </xf>
    <xf numFmtId="166" fontId="3" fillId="0" borderId="8" xfId="19" applyFill="1" applyBorder="1" applyProtection="1">
      <alignment horizontal="left" vertical="center" indent="1"/>
    </xf>
    <xf numFmtId="0" fontId="15" fillId="0" borderId="8" xfId="0" applyFont="1" applyFill="1" applyBorder="1" applyAlignment="1" applyProtection="1">
      <alignment horizontal="center" vertical="center"/>
    </xf>
    <xf numFmtId="165" fontId="0" fillId="0" borderId="8" xfId="17" applyFont="1" applyFill="1" applyBorder="1" applyAlignment="1" applyProtection="1">
      <alignment horizontal="right" vertical="center" indent="1"/>
    </xf>
    <xf numFmtId="171" fontId="0" fillId="0" borderId="8" xfId="17" applyNumberFormat="1" applyFont="1" applyFill="1" applyBorder="1" applyAlignment="1" applyProtection="1">
      <alignment horizontal="right" vertical="center" indent="1"/>
    </xf>
    <xf numFmtId="0" fontId="5" fillId="0" borderId="8" xfId="11" applyFill="1" applyBorder="1" applyProtection="1">
      <alignment horizontal="right" wrapText="1"/>
    </xf>
    <xf numFmtId="0" fontId="4" fillId="0" borderId="6" xfId="3" applyProtection="1"/>
    <xf numFmtId="0" fontId="4" fillId="0" borderId="6" xfId="11" applyFont="1" applyBorder="1" applyProtection="1">
      <alignment horizontal="right" wrapText="1"/>
    </xf>
    <xf numFmtId="0" fontId="0" fillId="0" borderId="0" xfId="9" applyFont="1" applyProtection="1">
      <alignment horizontal="right" vertical="center" wrapText="1"/>
    </xf>
    <xf numFmtId="0" fontId="10" fillId="0" borderId="3" xfId="15" applyAlignment="1" applyProtection="1">
      <alignment horizontal="center" vertical="center"/>
    </xf>
    <xf numFmtId="0" fontId="0" fillId="0" borderId="8" xfId="9" applyFont="1" applyFill="1" applyBorder="1" applyProtection="1">
      <alignment horizontal="right" vertical="center" wrapText="1"/>
    </xf>
    <xf numFmtId="0" fontId="0" fillId="0" borderId="0" xfId="9" applyFont="1" applyFill="1" applyBorder="1" applyProtection="1">
      <alignment horizontal="right" vertical="center" wrapText="1"/>
    </xf>
    <xf numFmtId="0" fontId="9" fillId="0" borderId="11" xfId="4" applyFill="1" applyBorder="1" applyProtection="1">
      <alignment horizontal="right" vertical="center" indent="1"/>
    </xf>
    <xf numFmtId="0" fontId="9" fillId="0" borderId="9" xfId="4" applyFill="1" applyBorder="1" applyProtection="1">
      <alignment horizontal="right" vertical="center" indent="1"/>
    </xf>
    <xf numFmtId="0" fontId="9" fillId="0" borderId="12" xfId="4" applyFill="1" applyBorder="1" applyProtection="1">
      <alignment horizontal="right" vertical="center" indent="1"/>
    </xf>
    <xf numFmtId="167" fontId="1" fillId="0" borderId="5" xfId="6" applyProtection="1">
      <alignment horizontal="left" vertical="center"/>
    </xf>
    <xf numFmtId="171" fontId="8" fillId="0" borderId="3" xfId="8" applyNumberFormat="1" applyBorder="1" applyProtection="1">
      <alignment horizontal="right" vertical="center" indent="1"/>
    </xf>
    <xf numFmtId="171" fontId="8" fillId="0" borderId="2" xfId="8" applyNumberFormat="1" applyBorder="1" applyProtection="1">
      <alignment horizontal="right" vertical="center" indent="1"/>
    </xf>
  </cellXfs>
  <cellStyles count="22">
    <cellStyle name="Bottom Border" xfId="21" xr:uid="{00000000-0005-0000-0000-000000000000}"/>
    <cellStyle name="Company Table Header" xfId="13" xr:uid="{00000000-0005-0000-0000-000001000000}"/>
    <cellStyle name="Date" xfId="6" xr:uid="{00000000-0005-0000-0000-000004000000}"/>
    <cellStyle name="Due Date" xfId="14" xr:uid="{00000000-0005-0000-0000-000005000000}"/>
    <cellStyle name="Gevolgde hyperlink" xfId="16" builtinId="9" customBuiltin="1"/>
    <cellStyle name="Hyperlink" xfId="15" builtinId="8" customBuiltin="1"/>
    <cellStyle name="Invoice Number" xfId="7" xr:uid="{00000000-0005-0000-0000-00000C000000}"/>
    <cellStyle name="Invoice Total" xfId="8" xr:uid="{00000000-0005-0000-0000-00000D000000}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o Border" xfId="20" xr:uid="{00000000-0005-0000-0000-00000E000000}"/>
    <cellStyle name="Phone" xfId="12" xr:uid="{00000000-0005-0000-0000-000010000000}"/>
    <cellStyle name="Quantity" xfId="19" xr:uid="{00000000-0005-0000-0000-000011000000}"/>
    <cellStyle name="Right Bottom Alignment" xfId="11" xr:uid="{00000000-0005-0000-0000-000012000000}"/>
    <cellStyle name="Right Centered Alignment" xfId="9" xr:uid="{00000000-0005-0000-0000-000013000000}"/>
    <cellStyle name="Standaard" xfId="0" builtinId="0" customBuiltin="1"/>
    <cellStyle name="Titel" xfId="1" builtinId="15" customBuiltin="1"/>
    <cellStyle name="Top Alignment" xfId="18" xr:uid="{00000000-0005-0000-0000-000015000000}"/>
    <cellStyle name="Valuta" xfId="17" builtinId="4" customBuiltin="1"/>
    <cellStyle name="Valuta [0]" xfId="10" builtinId="7" customBuiltin="1"/>
  </cellStyles>
  <dxfs count="16"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8"/>
        <color theme="3"/>
        <name val="Verdana"/>
        <scheme val="minor"/>
      </font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numFmt numFmtId="170" formatCode="_-* #,##0.00\ [$€-813]_-;\-* #,##0.00\ [$€-813]_-;_-* &quot;-&quot;??\ [$€-813]_-;_-@_-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1"/>
      </font>
      <fill>
        <patternFill patternType="none">
          <bgColor auto="1"/>
        </patternFill>
      </fill>
      <border>
        <left/>
        <right/>
        <top style="thick">
          <color theme="3"/>
        </top>
        <bottom style="thin">
          <color theme="2" tint="-0.24994659260841701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15"/>
      <tableStyleElement type="headerRow" dxfId="14"/>
      <tableStyleElement type="totalRow" dxfId="13"/>
      <tableStyleElement type="first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Company Setup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Billing Invoice'!A1"/><Relationship Id="rId1" Type="http://schemas.openxmlformats.org/officeDocument/2006/relationships/hyperlink" Target="#'Company Setup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1</xdr:row>
      <xdr:rowOff>105280</xdr:rowOff>
    </xdr:from>
    <xdr:to>
      <xdr:col>6</xdr:col>
      <xdr:colOff>1848941</xdr:colOff>
      <xdr:row>2</xdr:row>
      <xdr:rowOff>28574</xdr:rowOff>
    </xdr:to>
    <xdr:grpSp>
      <xdr:nvGrpSpPr>
        <xdr:cNvPr id="20" name="Company Setup" descr="Select to navigate to Company Setup worksheet">
          <a:hlinkClick xmlns:r="http://schemas.openxmlformats.org/officeDocument/2006/relationships" r:id="rId1" tooltip="Select to navigate to Company Setup worksheet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11602315" y="1005825"/>
          <a:ext cx="1763217" cy="425522"/>
          <a:chOff x="10191752" y="1095375"/>
          <a:chExt cx="1444752" cy="310896"/>
        </a:xfrm>
      </xdr:grpSpPr>
      <xdr:sp macro="[0]!shpButtonCompany_Click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2" y="1095375"/>
            <a:ext cx="1444752" cy="310896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COMPANY</a:t>
            </a:r>
            <a:r>
              <a:rPr lang="en-US" sz="1050" baseline="0">
                <a:solidFill>
                  <a:schemeClr val="bg1"/>
                </a:solidFill>
              </a:rPr>
              <a:t> SETUP</a:t>
            </a:r>
            <a:endParaRPr lang="en-US" sz="1050">
              <a:solidFill>
                <a:schemeClr val="bg1"/>
              </a:solidFill>
            </a:endParaRPr>
          </a:p>
        </xdr:txBody>
      </xdr:sp>
      <xdr:sp macro="[0]!shpButtonCompany_Click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>
            <a:off x="10220326" y="1123950"/>
            <a:ext cx="1380744" cy="246888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542924</xdr:colOff>
      <xdr:row>0</xdr:row>
      <xdr:rowOff>28575</xdr:rowOff>
    </xdr:from>
    <xdr:to>
      <xdr:col>4</xdr:col>
      <xdr:colOff>1352549</xdr:colOff>
      <xdr:row>0</xdr:row>
      <xdr:rowOff>838199</xdr:rowOff>
    </xdr:to>
    <xdr:pic>
      <xdr:nvPicPr>
        <xdr:cNvPr id="6" name="Picture 5" descr="Beeldmerk HoGent">
          <a:extLst>
            <a:ext uri="{FF2B5EF4-FFF2-40B4-BE49-F238E27FC236}">
              <a16:creationId xmlns:a16="http://schemas.microsoft.com/office/drawing/2014/main" id="{5F92E35B-CECD-444F-976D-6002107DD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299" y="28575"/>
          <a:ext cx="809625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208683</xdr:colOff>
      <xdr:row>1</xdr:row>
      <xdr:rowOff>105128</xdr:rowOff>
    </xdr:from>
    <xdr:to>
      <xdr:col>4</xdr:col>
      <xdr:colOff>1973475</xdr:colOff>
      <xdr:row>2</xdr:row>
      <xdr:rowOff>9525</xdr:rowOff>
    </xdr:to>
    <xdr:grpSp>
      <xdr:nvGrpSpPr>
        <xdr:cNvPr id="11" name="Group 10" descr="Select to navigate to Billing Invoice worksheet">
          <a:hlinkClick xmlns:r="http://schemas.openxmlformats.org/officeDocument/2006/relationships" r:id="rId1" tooltip="Select to navigate to Billing Invoice worksheet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pSpPr/>
      </xdr:nvGrpSpPr>
      <xdr:grpSpPr>
        <a:xfrm>
          <a:off x="7342908" y="1000478"/>
          <a:ext cx="1764792" cy="409222"/>
          <a:chOff x="10191750" y="1095375"/>
          <a:chExt cx="1444752" cy="310896"/>
        </a:xfrm>
      </xdr:grpSpPr>
      <xdr:sp macro="[0]!shpButtonCompany_Click" textlink="">
        <xdr:nvSpPr>
          <xdr:cNvPr id="16" name="TextBox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>
              <a:lumMod val="75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50">
                <a:solidFill>
                  <a:schemeClr val="bg1"/>
                </a:solidFill>
              </a:rPr>
              <a:t>INVOICE</a:t>
            </a:r>
          </a:p>
        </xdr:txBody>
      </xdr:sp>
      <xdr:sp macro="[0]!shpButtonCompany_Click" textlink="">
        <xdr:nvSpPr>
          <xdr:cNvPr id="17" name="TextBox 16">
            <a:hlinkClick xmlns:r="http://schemas.openxmlformats.org/officeDocument/2006/relationships" r:id="rId2" tooltip="Select to navigate to Billing Invoice worksheet"/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10220326" y="1123952"/>
            <a:ext cx="1380744" cy="246889"/>
          </a:xfrm>
          <a:prstGeom prst="rect">
            <a:avLst/>
          </a:prstGeom>
          <a:noFill/>
          <a:ln w="9525" cmpd="sng">
            <a:solidFill>
              <a:srgbClr val="FFFFFF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oiceDetails" displayName="InvoiceDetails" ref="B8:E42" headerRowDxfId="11" dataDxfId="10" totalsRowDxfId="9">
  <tableColumns count="4">
    <tableColumn id="1" xr3:uid="{00000000-0010-0000-0000-000001000000}" name="QUANTITY" dataDxfId="8" dataCellStyle="Quantity"/>
    <tableColumn id="2" xr3:uid="{00000000-0010-0000-0000-000002000000}" name="DETAILS" dataDxfId="7" totalsRowDxfId="6"/>
    <tableColumn id="9" xr3:uid="{00000000-0010-0000-0000-000009000000}" name="UNIT PRICE (incl. 21% VAT)" dataDxfId="5"/>
    <tableColumn id="10" xr3:uid="{00000000-0010-0000-0000-00000A000000}" name="LINE TOTAL" dataDxfId="4">
      <calculatedColumnFormula>IFERROR(InvoiceDetails[[#This Row],[UNIT PRICE (incl. 21% VAT)]]*InvoiceDetails[[#This Row],[QUANTITY]],"")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Summary="Enter Quantity, Details &amp; Unit Price in this table to calculate Invoice Total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CompanySetup" displayName="CompanySetup" ref="B2:C20" totalsRowShown="0" headerRowDxfId="3" dataDxfId="2" headerRowCellStyle="Company Table Header">
  <tableColumns count="2">
    <tableColumn id="1" xr3:uid="{00000000-0010-0000-0100-000001000000}" name="INVOICING COMPANY DETAILS" dataDxfId="1"/>
    <tableColumn id="2" xr3:uid="{00000000-0010-0000-0100-000002000000}" name="VALUE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Summary="Enter company details in this table, e.g. company name, address, phone, website, bank address, etc.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hogent@hogent.be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-0.499984740745262"/>
    <pageSetUpPr autoPageBreaks="0" fitToPage="1"/>
  </sheetPr>
  <dimension ref="A1:G53"/>
  <sheetViews>
    <sheetView showGridLines="0" tabSelected="1" zoomScale="55" zoomScaleNormal="55" zoomScaleSheetLayoutView="100" workbookViewId="0">
      <selection activeCell="G14" sqref="G14"/>
    </sheetView>
  </sheetViews>
  <sheetFormatPr defaultRowHeight="30" customHeight="1" x14ac:dyDescent="0.2"/>
  <cols>
    <col min="1" max="1" width="2.69921875" style="1" customWidth="1"/>
    <col min="2" max="2" width="24.69921875" style="17" customWidth="1"/>
    <col min="3" max="3" width="48.59765625" style="17" customWidth="1"/>
    <col min="4" max="4" width="22.69921875" style="30" bestFit="1" customWidth="1"/>
    <col min="5" max="5" width="19.5" style="17" customWidth="1"/>
    <col min="6" max="6" width="2.69921875" style="1" customWidth="1"/>
    <col min="7" max="7" width="20.19921875" style="1" customWidth="1"/>
    <col min="8" max="8" width="2.69921875" customWidth="1"/>
  </cols>
  <sheetData>
    <row r="1" spans="1:7" ht="70.5" customHeight="1" thickBot="1" x14ac:dyDescent="0.5">
      <c r="B1" s="3" t="s">
        <v>26</v>
      </c>
      <c r="C1" s="4">
        <v>1</v>
      </c>
      <c r="D1" s="27"/>
      <c r="E1"/>
      <c r="G1" s="5"/>
    </row>
    <row r="2" spans="1:7" ht="39.950000000000003" customHeight="1" thickTop="1" thickBot="1" x14ac:dyDescent="0.25">
      <c r="B2" s="56">
        <f ca="1">TODAY()</f>
        <v>43217</v>
      </c>
      <c r="C2" s="56"/>
      <c r="D2" s="57">
        <f>InvoiceTotal</f>
        <v>50597.979999999996</v>
      </c>
      <c r="E2" s="57"/>
      <c r="F2" s="1" t="s">
        <v>27</v>
      </c>
      <c r="G2" s="50" t="s">
        <v>34</v>
      </c>
    </row>
    <row r="3" spans="1:7" ht="30" customHeight="1" thickTop="1" x14ac:dyDescent="0.2">
      <c r="B3" s="6" t="s">
        <v>33</v>
      </c>
      <c r="C3" s="7">
        <f ca="1">TODAY()+15</f>
        <v>43232</v>
      </c>
      <c r="D3" s="58"/>
      <c r="E3" s="58"/>
      <c r="F3" s="1" t="s">
        <v>27</v>
      </c>
      <c r="G3" s="50"/>
    </row>
    <row r="4" spans="1:7" ht="30" customHeight="1" x14ac:dyDescent="0.2">
      <c r="B4" s="8" t="s">
        <v>46</v>
      </c>
      <c r="C4" s="8"/>
      <c r="D4" s="48" t="s">
        <v>38</v>
      </c>
      <c r="E4" s="48"/>
    </row>
    <row r="5" spans="1:7" ht="14.25" customHeight="1" x14ac:dyDescent="0.2">
      <c r="B5" s="1" t="s">
        <v>38</v>
      </c>
      <c r="C5" s="1"/>
      <c r="D5" s="49" t="s">
        <v>44</v>
      </c>
      <c r="E5" s="49"/>
    </row>
    <row r="6" spans="1:7" ht="14.25" customHeight="1" x14ac:dyDescent="0.2">
      <c r="B6" s="1" t="s">
        <v>44</v>
      </c>
      <c r="C6" s="1"/>
      <c r="D6" s="49" t="s">
        <v>47</v>
      </c>
      <c r="E6" s="49"/>
    </row>
    <row r="7" spans="1:7" ht="24.95" customHeight="1" x14ac:dyDescent="0.2">
      <c r="B7" s="9" t="s">
        <v>47</v>
      </c>
      <c r="C7" s="10"/>
      <c r="D7" s="28"/>
      <c r="E7" s="11"/>
      <c r="F7" s="10"/>
      <c r="G7" s="10"/>
    </row>
    <row r="8" spans="1:7" ht="30" customHeight="1" x14ac:dyDescent="0.2">
      <c r="B8" s="1" t="s">
        <v>18</v>
      </c>
      <c r="C8" s="12" t="s">
        <v>19</v>
      </c>
      <c r="D8" s="32" t="s">
        <v>55</v>
      </c>
      <c r="E8" s="33" t="s">
        <v>20</v>
      </c>
    </row>
    <row r="9" spans="1:7" ht="30" customHeight="1" x14ac:dyDescent="0.2">
      <c r="B9" s="25"/>
      <c r="C9" s="35" t="s">
        <v>72</v>
      </c>
      <c r="D9" s="32"/>
      <c r="E9" s="33"/>
    </row>
    <row r="10" spans="1:7" ht="30" customHeight="1" x14ac:dyDescent="0.2">
      <c r="A10"/>
      <c r="B10" s="14">
        <v>1</v>
      </c>
      <c r="C10" s="15" t="s">
        <v>70</v>
      </c>
      <c r="D10" s="34">
        <v>612.85</v>
      </c>
      <c r="E10" s="16">
        <f>IFERROR(InvoiceDetails[[#This Row],[UNIT PRICE (incl. 21% VAT)]]*InvoiceDetails[[#This Row],[QUANTITY]],"")</f>
        <v>612.85</v>
      </c>
    </row>
    <row r="11" spans="1:7" ht="30" customHeight="1" x14ac:dyDescent="0.2">
      <c r="A11"/>
      <c r="B11" s="25">
        <v>2</v>
      </c>
      <c r="C11" s="15" t="s">
        <v>52</v>
      </c>
      <c r="D11" s="34">
        <v>2186.0300000000002</v>
      </c>
      <c r="E11" s="16">
        <f>IFERROR(InvoiceDetails[[#This Row],[UNIT PRICE (incl. 21% VAT)]]*InvoiceDetails[[#This Row],[QUANTITY]],"")</f>
        <v>4372.0600000000004</v>
      </c>
    </row>
    <row r="12" spans="1:7" ht="30" customHeight="1" x14ac:dyDescent="0.2">
      <c r="A12"/>
      <c r="B12" s="25">
        <v>1</v>
      </c>
      <c r="C12" s="15" t="s">
        <v>69</v>
      </c>
      <c r="D12" s="34">
        <v>661.12</v>
      </c>
      <c r="E12" s="16">
        <f>IFERROR(InvoiceDetails[[#This Row],[UNIT PRICE (incl. 21% VAT)]]*InvoiceDetails[[#This Row],[QUANTITY]],"")</f>
        <v>661.12</v>
      </c>
    </row>
    <row r="13" spans="1:7" ht="30" customHeight="1" x14ac:dyDescent="0.2">
      <c r="A13"/>
      <c r="B13" s="25">
        <v>2</v>
      </c>
      <c r="C13" s="15" t="s">
        <v>71</v>
      </c>
      <c r="D13" s="34">
        <v>297.5</v>
      </c>
      <c r="E13" s="16">
        <f>IFERROR(InvoiceDetails[[#This Row],[UNIT PRICE (incl. 21% VAT)]]*InvoiceDetails[[#This Row],[QUANTITY]],"")</f>
        <v>595</v>
      </c>
    </row>
    <row r="14" spans="1:7" ht="30" customHeight="1" x14ac:dyDescent="0.2">
      <c r="A14"/>
      <c r="B14" s="14">
        <v>1</v>
      </c>
      <c r="C14" s="15" t="s">
        <v>66</v>
      </c>
      <c r="D14" s="34">
        <v>701.8</v>
      </c>
      <c r="E14" s="16">
        <f>IFERROR(InvoiceDetails[[#This Row],[UNIT PRICE (incl. 21% VAT)]]*InvoiceDetails[[#This Row],[QUANTITY]],"")</f>
        <v>701.8</v>
      </c>
    </row>
    <row r="15" spans="1:7" ht="30" customHeight="1" x14ac:dyDescent="0.2">
      <c r="A15"/>
      <c r="B15" s="25">
        <v>1</v>
      </c>
      <c r="C15" s="15" t="s">
        <v>68</v>
      </c>
      <c r="D15" s="34">
        <v>42.35</v>
      </c>
      <c r="E15" s="16">
        <f>IFERROR(InvoiceDetails[[#This Row],[UNIT PRICE (incl. 21% VAT)]]*InvoiceDetails[[#This Row],[QUANTITY]],"")</f>
        <v>42.35</v>
      </c>
    </row>
    <row r="16" spans="1:7" ht="30" customHeight="1" x14ac:dyDescent="0.2">
      <c r="A16"/>
      <c r="B16" s="25">
        <v>11</v>
      </c>
      <c r="C16" s="15" t="s">
        <v>51</v>
      </c>
      <c r="D16" s="34">
        <v>114.95</v>
      </c>
      <c r="E16" s="16">
        <f>IFERROR(InvoiceDetails[[#This Row],[UNIT PRICE (incl. 21% VAT)]]*InvoiceDetails[[#This Row],[QUANTITY]],"")</f>
        <v>1264.45</v>
      </c>
    </row>
    <row r="17" spans="1:7" ht="30" customHeight="1" x14ac:dyDescent="0.2">
      <c r="A17"/>
      <c r="B17" s="14">
        <v>1</v>
      </c>
      <c r="C17" s="15" t="s">
        <v>53</v>
      </c>
      <c r="D17" s="34">
        <v>799</v>
      </c>
      <c r="E17" s="16">
        <f>IFERROR(InvoiceDetails[[#This Row],[UNIT PRICE (incl. 21% VAT)]]*InvoiceDetails[[#This Row],[QUANTITY]],"")</f>
        <v>799</v>
      </c>
    </row>
    <row r="18" spans="1:7" ht="30" customHeight="1" x14ac:dyDescent="0.2">
      <c r="A18"/>
      <c r="B18" s="14">
        <v>1</v>
      </c>
      <c r="C18" s="15" t="s">
        <v>54</v>
      </c>
      <c r="D18" s="34">
        <v>239.9</v>
      </c>
      <c r="E18" s="16">
        <f>IFERROR(InvoiceDetails[[#This Row],[UNIT PRICE (incl. 21% VAT)]]*InvoiceDetails[[#This Row],[QUANTITY]],"")</f>
        <v>239.9</v>
      </c>
      <c r="F18"/>
      <c r="G18"/>
    </row>
    <row r="19" spans="1:7" ht="30" customHeight="1" x14ac:dyDescent="0.2">
      <c r="A19"/>
      <c r="B19" s="14">
        <v>11</v>
      </c>
      <c r="C19" s="15" t="s">
        <v>58</v>
      </c>
      <c r="D19" s="34">
        <v>2699</v>
      </c>
      <c r="E19" s="16">
        <f>IFERROR(InvoiceDetails[[#This Row],[UNIT PRICE (incl. 21% VAT)]]*InvoiceDetails[[#This Row],[QUANTITY]],"")</f>
        <v>29689</v>
      </c>
      <c r="F19"/>
      <c r="G19"/>
    </row>
    <row r="20" spans="1:7" ht="30" customHeight="1" x14ac:dyDescent="0.2">
      <c r="A20"/>
      <c r="B20" s="25">
        <v>10</v>
      </c>
      <c r="C20" s="15" t="s">
        <v>56</v>
      </c>
      <c r="D20" s="34">
        <v>234.9</v>
      </c>
      <c r="E20" s="16">
        <f>IFERROR(InvoiceDetails[[#This Row],[UNIT PRICE (incl. 21% VAT)]]*InvoiceDetails[[#This Row],[QUANTITY]],"")</f>
        <v>2349</v>
      </c>
      <c r="F20"/>
      <c r="G20"/>
    </row>
    <row r="21" spans="1:7" ht="30" customHeight="1" x14ac:dyDescent="0.2">
      <c r="A21"/>
      <c r="B21" s="25">
        <v>10</v>
      </c>
      <c r="C21" s="15" t="s">
        <v>59</v>
      </c>
      <c r="D21" s="34">
        <v>329</v>
      </c>
      <c r="E21" s="16">
        <f>IFERROR(InvoiceDetails[[#This Row],[UNIT PRICE (incl. 21% VAT)]]*InvoiceDetails[[#This Row],[QUANTITY]],"")</f>
        <v>3290</v>
      </c>
      <c r="F21"/>
      <c r="G21"/>
    </row>
    <row r="22" spans="1:7" ht="30" customHeight="1" x14ac:dyDescent="0.2">
      <c r="A22"/>
      <c r="B22" s="25">
        <v>10</v>
      </c>
      <c r="C22" s="15" t="s">
        <v>57</v>
      </c>
      <c r="D22" s="34">
        <v>64.900000000000006</v>
      </c>
      <c r="E22" s="16">
        <f>IFERROR(InvoiceDetails[[#This Row],[UNIT PRICE (incl. 21% VAT)]]*InvoiceDetails[[#This Row],[QUANTITY]],"")</f>
        <v>649</v>
      </c>
      <c r="F22"/>
      <c r="G22"/>
    </row>
    <row r="23" spans="1:7" ht="30" customHeight="1" x14ac:dyDescent="0.2">
      <c r="A23"/>
      <c r="B23" s="25">
        <v>7</v>
      </c>
      <c r="C23" s="15" t="s">
        <v>63</v>
      </c>
      <c r="D23" s="34">
        <v>69</v>
      </c>
      <c r="E23" s="16">
        <f>IFERROR(InvoiceDetails[[#This Row],[UNIT PRICE (incl. 21% VAT)]]*InvoiceDetails[[#This Row],[QUANTITY]],"")</f>
        <v>483</v>
      </c>
      <c r="F23"/>
      <c r="G23"/>
    </row>
    <row r="24" spans="1:7" ht="30" customHeight="1" x14ac:dyDescent="0.2">
      <c r="A24"/>
      <c r="B24" s="25">
        <v>1</v>
      </c>
      <c r="C24" s="15" t="s">
        <v>62</v>
      </c>
      <c r="D24" s="34">
        <v>261.61</v>
      </c>
      <c r="E24" s="16">
        <f>IFERROR(InvoiceDetails[[#This Row],[UNIT PRICE (incl. 21% VAT)]]*InvoiceDetails[[#This Row],[QUANTITY]],"")</f>
        <v>261.61</v>
      </c>
      <c r="F24"/>
      <c r="G24"/>
    </row>
    <row r="25" spans="1:7" ht="30" customHeight="1" x14ac:dyDescent="0.2">
      <c r="A25"/>
      <c r="B25" s="25">
        <v>1</v>
      </c>
      <c r="C25" s="15" t="s">
        <v>67</v>
      </c>
      <c r="D25" s="34">
        <v>118.1</v>
      </c>
      <c r="E25" s="16">
        <f>IFERROR(InvoiceDetails[[#This Row],[UNIT PRICE (incl. 21% VAT)]]*InvoiceDetails[[#This Row],[QUANTITY]],"")</f>
        <v>118.1</v>
      </c>
      <c r="F25"/>
      <c r="G25"/>
    </row>
    <row r="26" spans="1:7" ht="30" customHeight="1" x14ac:dyDescent="0.2">
      <c r="A26"/>
      <c r="B26" s="25">
        <v>1</v>
      </c>
      <c r="C26" s="15" t="s">
        <v>65</v>
      </c>
      <c r="D26" s="34">
        <v>79.489999999999995</v>
      </c>
      <c r="E26" s="16">
        <f>IFERROR(InvoiceDetails[[#This Row],[UNIT PRICE (incl. 21% VAT)]]*InvoiceDetails[[#This Row],[QUANTITY]],"")</f>
        <v>79.489999999999995</v>
      </c>
      <c r="F26"/>
      <c r="G26"/>
    </row>
    <row r="27" spans="1:7" ht="30" customHeight="1" x14ac:dyDescent="0.2">
      <c r="A27"/>
      <c r="B27" s="14">
        <v>30</v>
      </c>
      <c r="C27" s="15" t="s">
        <v>61</v>
      </c>
      <c r="D27" s="34">
        <v>5.75</v>
      </c>
      <c r="E27" s="16">
        <f>IFERROR(InvoiceDetails[[#This Row],[UNIT PRICE (incl. 21% VAT)]]*InvoiceDetails[[#This Row],[QUANTITY]],"")</f>
        <v>172.5</v>
      </c>
      <c r="F27"/>
      <c r="G27"/>
    </row>
    <row r="28" spans="1:7" ht="30" customHeight="1" x14ac:dyDescent="0.2">
      <c r="A28"/>
      <c r="B28" s="14">
        <v>2</v>
      </c>
      <c r="C28" s="15" t="s">
        <v>64</v>
      </c>
      <c r="D28" s="34">
        <v>17.75</v>
      </c>
      <c r="E28" s="16">
        <f>IFERROR(InvoiceDetails[[#This Row],[UNIT PRICE (incl. 21% VAT)]]*InvoiceDetails[[#This Row],[QUANTITY]],"")</f>
        <v>35.5</v>
      </c>
      <c r="F28"/>
      <c r="G28"/>
    </row>
    <row r="29" spans="1:7" ht="30" customHeight="1" x14ac:dyDescent="0.2">
      <c r="A29"/>
      <c r="B29" s="25">
        <v>1</v>
      </c>
      <c r="C29" s="15" t="s">
        <v>60</v>
      </c>
      <c r="D29" s="34">
        <v>22.25</v>
      </c>
      <c r="E29" s="16">
        <f>IFERROR(InvoiceDetails[[#This Row],[UNIT PRICE (incl. 21% VAT)]]*InvoiceDetails[[#This Row],[QUANTITY]],"")</f>
        <v>22.25</v>
      </c>
      <c r="F29"/>
      <c r="G29"/>
    </row>
    <row r="30" spans="1:7" ht="30" customHeight="1" x14ac:dyDescent="0.2">
      <c r="A30"/>
      <c r="B30" s="42"/>
      <c r="C30" s="43" t="s">
        <v>82</v>
      </c>
      <c r="D30" s="45">
        <f>SUM(E10:E29)</f>
        <v>46437.979999999996</v>
      </c>
      <c r="E30" s="44">
        <f>IFERROR(InvoiceDetails[[#This Row],[UNIT PRICE (incl. 21% VAT)]]*InvoiceDetails[[#This Row],[QUANTITY]],"")</f>
        <v>0</v>
      </c>
      <c r="F30"/>
      <c r="G30"/>
    </row>
    <row r="31" spans="1:7" ht="30" customHeight="1" x14ac:dyDescent="0.2">
      <c r="A31"/>
      <c r="B31" s="25"/>
      <c r="C31" s="15"/>
      <c r="D31" s="26"/>
      <c r="E31" s="16"/>
      <c r="F31"/>
      <c r="G31"/>
    </row>
    <row r="32" spans="1:7" ht="30" customHeight="1" x14ac:dyDescent="0.2">
      <c r="A32"/>
      <c r="B32" s="25"/>
      <c r="C32" s="35" t="s">
        <v>73</v>
      </c>
      <c r="D32" s="34"/>
      <c r="E32" s="16"/>
      <c r="F32"/>
      <c r="G32"/>
    </row>
    <row r="33" spans="1:7" ht="30" customHeight="1" x14ac:dyDescent="0.2">
      <c r="A33"/>
      <c r="B33" s="25">
        <v>12</v>
      </c>
      <c r="C33" s="40" t="s">
        <v>74</v>
      </c>
      <c r="D33" s="34">
        <v>80</v>
      </c>
      <c r="E33" s="16">
        <f>IFERROR(InvoiceDetails[[#This Row],[UNIT PRICE (incl. 21% VAT)]]*InvoiceDetails[[#This Row],[QUANTITY]],"")</f>
        <v>960</v>
      </c>
      <c r="F33"/>
      <c r="G33"/>
    </row>
    <row r="34" spans="1:7" ht="30" customHeight="1" x14ac:dyDescent="0.2">
      <c r="A34"/>
      <c r="B34" s="25">
        <v>24</v>
      </c>
      <c r="C34" s="40" t="s">
        <v>75</v>
      </c>
      <c r="D34" s="34">
        <v>80</v>
      </c>
      <c r="E34" s="16">
        <f>IFERROR(InvoiceDetails[[#This Row],[UNIT PRICE (incl. 21% VAT)]]*InvoiceDetails[[#This Row],[QUANTITY]],"")</f>
        <v>1920</v>
      </c>
      <c r="F34"/>
      <c r="G34"/>
    </row>
    <row r="35" spans="1:7" ht="30" customHeight="1" x14ac:dyDescent="0.2">
      <c r="A35"/>
      <c r="B35" s="25">
        <v>16</v>
      </c>
      <c r="C35" s="40" t="s">
        <v>76</v>
      </c>
      <c r="D35" s="34">
        <v>80</v>
      </c>
      <c r="E35" s="16">
        <f>IFERROR(InvoiceDetails[[#This Row],[UNIT PRICE (incl. 21% VAT)]]*InvoiceDetails[[#This Row],[QUANTITY]],"")</f>
        <v>1280</v>
      </c>
      <c r="F35"/>
      <c r="G35"/>
    </row>
    <row r="36" spans="1:7" ht="30" customHeight="1" x14ac:dyDescent="0.2">
      <c r="A36"/>
      <c r="B36" s="42"/>
      <c r="C36" s="43" t="s">
        <v>82</v>
      </c>
      <c r="D36" s="45">
        <f>SUM(E33:E35)</f>
        <v>4160</v>
      </c>
      <c r="E36" s="44"/>
      <c r="F36"/>
      <c r="G36"/>
    </row>
    <row r="37" spans="1:7" ht="30" customHeight="1" x14ac:dyDescent="0.2">
      <c r="A37"/>
      <c r="B37" s="25"/>
      <c r="D37" s="34"/>
      <c r="E37" s="16">
        <f>IFERROR(InvoiceDetails[[#This Row],[UNIT PRICE (incl. 21% VAT)]]*InvoiceDetails[[#This Row],[QUANTITY]],"")</f>
        <v>0</v>
      </c>
      <c r="F37"/>
      <c r="G37"/>
    </row>
    <row r="38" spans="1:7" ht="30" customHeight="1" x14ac:dyDescent="0.2">
      <c r="A38"/>
      <c r="B38" s="25"/>
      <c r="C38" s="35" t="s">
        <v>83</v>
      </c>
      <c r="D38" s="34"/>
      <c r="E38" s="16">
        <f>IFERROR(InvoiceDetails[[#This Row],[UNIT PRICE (incl. 21% VAT)]]*InvoiceDetails[[#This Row],[QUANTITY]],"")</f>
        <v>0</v>
      </c>
      <c r="F38"/>
      <c r="G38"/>
    </row>
    <row r="39" spans="1:7" ht="30" customHeight="1" x14ac:dyDescent="0.2">
      <c r="A39"/>
      <c r="B39" s="41" t="s">
        <v>77</v>
      </c>
      <c r="C39" s="15" t="s">
        <v>80</v>
      </c>
      <c r="D39" s="34">
        <v>95.59</v>
      </c>
      <c r="E39" s="16" t="str">
        <f>IFERROR(InvoiceDetails[[#This Row],[UNIT PRICE (incl. 21% VAT)]]*InvoiceDetails[[#This Row],[QUANTITY]],"")</f>
        <v/>
      </c>
      <c r="F39"/>
      <c r="G39"/>
    </row>
    <row r="40" spans="1:7" ht="30" customHeight="1" x14ac:dyDescent="0.2">
      <c r="A40"/>
      <c r="B40" s="41" t="s">
        <v>78</v>
      </c>
      <c r="C40" s="15" t="s">
        <v>79</v>
      </c>
      <c r="D40" s="34">
        <v>10.5</v>
      </c>
      <c r="E40" s="16" t="str">
        <f>IFERROR(InvoiceDetails[[#This Row],[UNIT PRICE (incl. 21% VAT)]]*InvoiceDetails[[#This Row],[QUANTITY]],"")</f>
        <v/>
      </c>
      <c r="F40"/>
      <c r="G40"/>
    </row>
    <row r="41" spans="1:7" ht="30" customHeight="1" x14ac:dyDescent="0.2">
      <c r="A41"/>
      <c r="B41" s="25"/>
      <c r="C41" s="15"/>
      <c r="D41" s="26"/>
      <c r="E41" s="16">
        <f>IFERROR(InvoiceDetails[[#This Row],[UNIT PRICE (incl. 21% VAT)]]*InvoiceDetails[[#This Row],[QUANTITY]],"")</f>
        <v>0</v>
      </c>
      <c r="F41"/>
      <c r="G41"/>
    </row>
    <row r="42" spans="1:7" ht="30" customHeight="1" x14ac:dyDescent="0.2">
      <c r="A42"/>
      <c r="B42" s="14"/>
      <c r="C42" s="15" t="s">
        <v>81</v>
      </c>
      <c r="D42" s="34"/>
      <c r="E42" s="16"/>
      <c r="F42"/>
      <c r="G42"/>
    </row>
    <row r="43" spans="1:7" ht="30" customHeight="1" x14ac:dyDescent="0.2">
      <c r="A43"/>
      <c r="B43" s="51" t="s">
        <v>0</v>
      </c>
      <c r="C43" s="51"/>
      <c r="D43" s="51"/>
      <c r="E43" s="36">
        <f>SUM(InvoiceDetails[LINE TOTAL])-(SUM(InvoiceDetails[LINE TOTAL])*0.21)</f>
        <v>39972.404199999997</v>
      </c>
      <c r="F43"/>
      <c r="G43"/>
    </row>
    <row r="44" spans="1:7" ht="30" customHeight="1" x14ac:dyDescent="0.2">
      <c r="A44"/>
      <c r="B44" s="52" t="s">
        <v>1</v>
      </c>
      <c r="C44" s="52"/>
      <c r="D44" s="52"/>
      <c r="E44" s="31">
        <f>SUM(InvoiceDetails[LINE TOTAL])*0.21</f>
        <v>10625.575799999999</v>
      </c>
      <c r="F44"/>
      <c r="G44"/>
    </row>
    <row r="45" spans="1:7" ht="36" customHeight="1" x14ac:dyDescent="0.2">
      <c r="A45"/>
      <c r="B45" s="53" t="str">
        <f>REPT(CompanySetup_YourCurrencyAbbreviation,LEN(CompanySetup_YourCurrencyAbbreviation)&gt;0) &amp; " TOTAL"</f>
        <v>€ TOTAL</v>
      </c>
      <c r="C45" s="54"/>
      <c r="D45" s="55"/>
      <c r="E45" s="39">
        <f>IFERROR(E43+E44, "")</f>
        <v>50597.979999999996</v>
      </c>
      <c r="F45"/>
      <c r="G45"/>
    </row>
    <row r="46" spans="1:7" ht="30" customHeight="1" x14ac:dyDescent="0.25">
      <c r="A46"/>
      <c r="B46" s="37" t="s">
        <v>21</v>
      </c>
      <c r="C46" s="37"/>
      <c r="D46" s="38"/>
      <c r="E46" s="46" t="s">
        <v>22</v>
      </c>
      <c r="F46"/>
      <c r="G46"/>
    </row>
    <row r="47" spans="1:7" ht="30" customHeight="1" x14ac:dyDescent="0.2">
      <c r="A47"/>
      <c r="B47" s="1" t="s">
        <v>28</v>
      </c>
      <c r="C47" s="1" t="str">
        <f xml:space="preserve"> CompanySetup_BankBeneficiaryName</f>
        <v>HoGent</v>
      </c>
      <c r="D47" s="29"/>
      <c r="E47" s="2" t="str">
        <f>IFERROR(CompanySetup_YourName,"")</f>
        <v/>
      </c>
      <c r="F47"/>
      <c r="G47"/>
    </row>
    <row r="48" spans="1:7" ht="30" customHeight="1" x14ac:dyDescent="0.2">
      <c r="A48"/>
      <c r="B48" s="1" t="s">
        <v>29</v>
      </c>
      <c r="C48" s="1" t="str">
        <f>CompanySetup_BankName</f>
        <v>Belfius Bank NV</v>
      </c>
      <c r="D48" s="29"/>
      <c r="E48" s="2" t="str">
        <f>IFERROR("Phone: " &amp; CompanySetup_YourPhone,"")</f>
        <v>Phone: 92432004</v>
      </c>
      <c r="F48"/>
      <c r="G48"/>
    </row>
    <row r="49" spans="1:7" ht="30" customHeight="1" x14ac:dyDescent="0.2">
      <c r="A49"/>
      <c r="B49" s="1" t="s">
        <v>30</v>
      </c>
      <c r="C49" s="1" t="str">
        <f>CompanySetup_BankAddress</f>
        <v>Pachecolaan 44, 1000 Brussel</v>
      </c>
      <c r="D49" s="29"/>
      <c r="E49" s="2" t="str">
        <f>IFERROR("Facsimile: " &amp; CompanySetup_YourFax,"")</f>
        <v xml:space="preserve">Facsimile: </v>
      </c>
      <c r="F49"/>
      <c r="G49"/>
    </row>
    <row r="50" spans="1:7" ht="30" customHeight="1" x14ac:dyDescent="0.2">
      <c r="A50"/>
      <c r="B50" s="1" t="s">
        <v>31</v>
      </c>
      <c r="C50" s="1" t="str">
        <f>CompanySetup_BankAccount</f>
        <v>BE44 4444 4444 44</v>
      </c>
      <c r="D50" s="29"/>
      <c r="E50" s="2" t="str">
        <f>IFERROR(CompanySetup_YourURL,"")</f>
        <v>hogent.be</v>
      </c>
      <c r="F50"/>
      <c r="G50"/>
    </row>
    <row r="51" spans="1:7" ht="30" customHeight="1" x14ac:dyDescent="0.2">
      <c r="A51"/>
      <c r="B51" s="1" t="s">
        <v>9</v>
      </c>
      <c r="C51" s="1">
        <f>CompanySetup_BankRouting</f>
        <v>0</v>
      </c>
      <c r="D51" s="29"/>
      <c r="E51" s="2" t="str">
        <f>IFERROR(CompanySetup_YourEmail,"")</f>
        <v>hogent@hogent.be</v>
      </c>
      <c r="F51"/>
      <c r="G51"/>
    </row>
    <row r="52" spans="1:7" ht="30" customHeight="1" x14ac:dyDescent="0.2">
      <c r="A52"/>
      <c r="B52" s="1" t="s">
        <v>32</v>
      </c>
      <c r="C52" s="1">
        <f>InvoiceNumberDisplay</f>
        <v>1</v>
      </c>
      <c r="D52" s="29"/>
      <c r="E52" s="2" t="str">
        <f>IFERROR(IF(LEN(Client_PO),"Contract/PO: " &amp; Client_PO,""),"")</f>
        <v/>
      </c>
      <c r="F52"/>
      <c r="G52"/>
    </row>
    <row r="53" spans="1:7" ht="30" customHeight="1" x14ac:dyDescent="0.2">
      <c r="A53"/>
      <c r="B53" s="47" t="str">
        <f>UPPER("Payment should be made by bank transfer to " &amp; CompanySetup_CheckPayee &amp; ".")</f>
        <v>PAYMENT SHOULD BE MADE BY BANK TRANSFER TO HOGENT.</v>
      </c>
      <c r="C53" s="47"/>
      <c r="D53" s="47"/>
      <c r="E53" s="47"/>
      <c r="F53"/>
      <c r="G53"/>
    </row>
  </sheetData>
  <mergeCells count="10">
    <mergeCell ref="B53:E53"/>
    <mergeCell ref="D4:E4"/>
    <mergeCell ref="D5:E5"/>
    <mergeCell ref="D6:E6"/>
    <mergeCell ref="G2:G3"/>
    <mergeCell ref="B43:D43"/>
    <mergeCell ref="B44:D44"/>
    <mergeCell ref="B45:D45"/>
    <mergeCell ref="D2:E3"/>
    <mergeCell ref="B2:C2"/>
  </mergeCells>
  <dataValidations xWindow="1090" yWindow="669" count="27">
    <dataValidation allowBlank="1" showInputMessage="1" showErrorMessage="1" prompt="Create Billing Invoice in this worksheet. Use Company Setup worksheet to enter company details. Select cell G2 to navigate to Company Setup worksheet. Add company logo in cell E1" sqref="A1" xr:uid="{00000000-0002-0000-0000-000000000000}"/>
    <dataValidation allowBlank="1" showInputMessage="1" showErrorMessage="1" prompt="Title of this worksheet is in this cell. Payment Details and Other Information are automatically updated from Company Setup worksheet. Enter Invoice number in cell at right" sqref="B1" xr:uid="{00000000-0002-0000-0000-000001000000}"/>
    <dataValidation allowBlank="1" showInputMessage="1" showErrorMessage="1" prompt="Enter Invoice number in this cell. Add company logo in cell E1" sqref="C1" xr:uid="{00000000-0002-0000-0000-000002000000}"/>
    <dataValidation allowBlank="1" showInputMessage="1" showErrorMessage="1" prompt="Enter Invoice Date in this cell" sqref="B2:C2" xr:uid="{00000000-0002-0000-0000-000003000000}"/>
    <dataValidation allowBlank="1" showInputMessage="1" showErrorMessage="1" prompt="Enter Payment Due Date in cell at right" sqref="B3" xr:uid="{00000000-0002-0000-0000-000004000000}"/>
    <dataValidation allowBlank="1" showInputMessage="1" showErrorMessage="1" prompt="Enter customer name in this cell" sqref="B4" xr:uid="{00000000-0002-0000-0000-000005000000}"/>
    <dataValidation allowBlank="1" showInputMessage="1" showErrorMessage="1" prompt="Enter customer company name in this cell" sqref="B5" xr:uid="{00000000-0002-0000-0000-000006000000}"/>
    <dataValidation allowBlank="1" showInputMessage="1" showErrorMessage="1" prompt="Enter customer street address in this cell" sqref="B6" xr:uid="{00000000-0002-0000-0000-000007000000}"/>
    <dataValidation allowBlank="1" showInputMessage="1" showErrorMessage="1" prompt="Enter invoice company city, state zip code in this cell" sqref="D6:E6" xr:uid="{00000000-0002-0000-0000-000008000000}"/>
    <dataValidation allowBlank="1" showInputMessage="1" showErrorMessage="1" prompt="Enter invoice company name in this cell" sqref="D4:E4" xr:uid="{00000000-0002-0000-0000-000009000000}"/>
    <dataValidation allowBlank="1" showInputMessage="1" showErrorMessage="1" prompt="Enter invoice company street address in this cell" sqref="D5:E5" xr:uid="{00000000-0002-0000-0000-00000A000000}"/>
    <dataValidation allowBlank="1" showInputMessage="1" showErrorMessage="1" prompt="Enter Quantity in this column under this heading" sqref="B8:B10" xr:uid="{00000000-0002-0000-0000-00000B000000}"/>
    <dataValidation allowBlank="1" showInputMessage="1" showErrorMessage="1" prompt="Enter Details in this column under this heading" sqref="C8:C10" xr:uid="{00000000-0002-0000-0000-00000C000000}"/>
    <dataValidation allowBlank="1" showInputMessage="1" showErrorMessage="1" prompt="Enter Unit Price in this column under this heading" sqref="D8:D10" xr:uid="{00000000-0002-0000-0000-00000D000000}"/>
    <dataValidation allowBlank="1" showInputMessage="1" showErrorMessage="1" prompt="Line Total is automatically calculated in this column under this heading" sqref="E8:E10" xr:uid="{00000000-0002-0000-0000-00000E000000}"/>
    <dataValidation allowBlank="1" showInputMessage="1" showErrorMessage="1" prompt="Net Total is automatically calculated in this cell" sqref="E43" xr:uid="{00000000-0002-0000-0000-000010000000}"/>
    <dataValidation allowBlank="1" showInputMessage="1" showErrorMessage="1" prompt="Enter Tax Amount in this cell" sqref="E44" xr:uid="{00000000-0002-0000-0000-000011000000}"/>
    <dataValidation allowBlank="1" showInputMessage="1" showErrorMessage="1" prompt="Total is automatically calculated in this cell" sqref="E45" xr:uid="{00000000-0002-0000-0000-000012000000}"/>
    <dataValidation allowBlank="1" showInputMessage="1" showErrorMessage="1" prompt="Payment Details in cells under this heading are automatically updated using entries from Company Setup worksheet" sqref="B46" xr:uid="{00000000-0002-0000-0000-000013000000}"/>
    <dataValidation allowBlank="1" showInputMessage="1" showErrorMessage="1" prompt="Other Information in cells under this heading is automatically updated using entries from Company Setup worksheet" sqref="E46" xr:uid="{00000000-0002-0000-0000-000014000000}"/>
    <dataValidation allowBlank="1" showInputMessage="1" showErrorMessage="1" prompt="Enter Payment Due Date in this cell" sqref="C3" xr:uid="{00000000-0002-0000-0000-000015000000}"/>
    <dataValidation allowBlank="1" showInputMessage="1" showErrorMessage="1" prompt="Invoice total is automatically updated in this cell" sqref="D2:E3" xr:uid="{00000000-0002-0000-0000-000016000000}"/>
    <dataValidation allowBlank="1" showInputMessage="1" showErrorMessage="1" prompt="Navigation link to Company Setup worksheet" sqref="G2:G3" xr:uid="{00000000-0002-0000-0000-000017000000}"/>
    <dataValidation allowBlank="1" showInputMessage="1" showErrorMessage="1" prompt="Enter customer city, state zip code in this cell" sqref="B7" xr:uid="{00000000-0002-0000-0000-000018000000}"/>
    <dataValidation allowBlank="1" showInputMessage="1" showErrorMessage="1" prompt="Net Total is automatically calculated in cell at right" sqref="B43:D43" xr:uid="{00000000-0002-0000-0000-00001A000000}"/>
    <dataValidation allowBlank="1" showInputMessage="1" showErrorMessage="1" prompt="Enter Tax Amount in cell at right" sqref="B44:D44" xr:uid="{00000000-0002-0000-0000-00001B000000}"/>
    <dataValidation allowBlank="1" showInputMessage="1" showErrorMessage="1" prompt="Total is automatically calculated in cell at right" sqref="B45:D45" xr:uid="{00000000-0002-0000-0000-00001C000000}"/>
  </dataValidations>
  <hyperlinks>
    <hyperlink ref="G2:G3" location="'Company Setup'!A1" tooltip="Select to navigate to Company Setup worksheet" display="Company Setup" xr:uid="{00000000-0004-0000-0000-000000000000}"/>
  </hyperlinks>
  <printOptions horizontalCentered="1"/>
  <pageMargins left="0.25" right="0.25" top="0.5" bottom="0.5" header="0.3" footer="0.3"/>
  <pageSetup scale="58" fitToHeight="0" orientation="portrait" verticalDpi="300" r:id="rId1"/>
  <headerFooter differentFirst="1">
    <oddFooter>Page &amp;P of &amp;N</oddFooter>
  </headerFooter>
  <ignoredErrors>
    <ignoredError sqref="E17:E19 E14" emptyCellReference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4"/>
    <pageSetUpPr autoPageBreaks="0" fitToPage="1"/>
  </sheetPr>
  <dimension ref="A1:E22"/>
  <sheetViews>
    <sheetView showGridLines="0" zoomScaleNormal="100" workbookViewId="0">
      <selection activeCell="K21" sqref="K21"/>
    </sheetView>
  </sheetViews>
  <sheetFormatPr defaultRowHeight="30" customHeight="1" x14ac:dyDescent="0.2"/>
  <cols>
    <col min="1" max="1" width="2.69921875" style="18" customWidth="1"/>
    <col min="2" max="2" width="32.69921875" style="18" customWidth="1"/>
    <col min="3" max="3" width="36.796875" style="18" customWidth="1"/>
    <col min="4" max="4" width="2.69921875" style="18" customWidth="1"/>
    <col min="5" max="5" width="22.69921875" style="18" customWidth="1"/>
    <col min="6" max="6" width="2.69921875" customWidth="1"/>
  </cols>
  <sheetData>
    <row r="1" spans="2:5" ht="70.5" customHeight="1" thickBot="1" x14ac:dyDescent="0.5">
      <c r="B1" s="3" t="s">
        <v>24</v>
      </c>
      <c r="C1" s="3"/>
    </row>
    <row r="2" spans="2:5" ht="39.950000000000003" customHeight="1" thickTop="1" x14ac:dyDescent="0.2">
      <c r="B2" s="19" t="s">
        <v>36</v>
      </c>
      <c r="C2" s="19" t="s">
        <v>23</v>
      </c>
      <c r="E2" s="20" t="s">
        <v>35</v>
      </c>
    </row>
    <row r="3" spans="2:5" ht="30" customHeight="1" x14ac:dyDescent="0.2">
      <c r="B3" s="13" t="s">
        <v>37</v>
      </c>
      <c r="C3" s="13" t="s">
        <v>43</v>
      </c>
      <c r="E3" s="1"/>
    </row>
    <row r="4" spans="2:5" ht="30" customHeight="1" x14ac:dyDescent="0.2">
      <c r="B4" s="13" t="s">
        <v>15</v>
      </c>
      <c r="C4" s="13" t="s">
        <v>38</v>
      </c>
    </row>
    <row r="5" spans="2:5" ht="30" customHeight="1" x14ac:dyDescent="0.2">
      <c r="B5" s="13" t="s">
        <v>10</v>
      </c>
      <c r="C5" s="13" t="s">
        <v>44</v>
      </c>
    </row>
    <row r="6" spans="2:5" ht="30" customHeight="1" x14ac:dyDescent="0.2">
      <c r="B6" s="13" t="s">
        <v>11</v>
      </c>
      <c r="C6" s="13" t="s">
        <v>48</v>
      </c>
    </row>
    <row r="7" spans="2:5" ht="30" customHeight="1" x14ac:dyDescent="0.2">
      <c r="B7" s="13" t="s">
        <v>12</v>
      </c>
      <c r="C7" s="13" t="s">
        <v>45</v>
      </c>
    </row>
    <row r="8" spans="2:5" ht="30" customHeight="1" x14ac:dyDescent="0.2">
      <c r="B8" s="13" t="s">
        <v>13</v>
      </c>
      <c r="C8" s="13"/>
    </row>
    <row r="9" spans="2:5" ht="30" customHeight="1" x14ac:dyDescent="0.2">
      <c r="B9" s="13" t="s">
        <v>14</v>
      </c>
      <c r="C9" s="13"/>
    </row>
    <row r="10" spans="2:5" ht="30" customHeight="1" x14ac:dyDescent="0.2">
      <c r="B10" s="13" t="s">
        <v>2</v>
      </c>
      <c r="C10" s="24">
        <v>92432004</v>
      </c>
    </row>
    <row r="11" spans="2:5" ht="30" customHeight="1" x14ac:dyDescent="0.2">
      <c r="B11" s="13" t="s">
        <v>4</v>
      </c>
      <c r="C11" s="21"/>
    </row>
    <row r="12" spans="2:5" ht="30" customHeight="1" thickBot="1" x14ac:dyDescent="0.25">
      <c r="B12" s="13" t="s">
        <v>3</v>
      </c>
      <c r="C12" s="13" t="s">
        <v>42</v>
      </c>
    </row>
    <row r="13" spans="2:5" ht="30" customHeight="1" thickTop="1" x14ac:dyDescent="0.2">
      <c r="B13" s="13" t="s">
        <v>25</v>
      </c>
      <c r="C13" s="20" t="s">
        <v>49</v>
      </c>
    </row>
    <row r="14" spans="2:5" ht="30" customHeight="1" x14ac:dyDescent="0.2">
      <c r="B14" s="13" t="s">
        <v>5</v>
      </c>
      <c r="C14" s="13" t="s">
        <v>50</v>
      </c>
    </row>
    <row r="15" spans="2:5" ht="30" customHeight="1" x14ac:dyDescent="0.2">
      <c r="B15" s="13" t="s">
        <v>16</v>
      </c>
      <c r="C15" s="13" t="s">
        <v>38</v>
      </c>
    </row>
    <row r="16" spans="2:5" ht="30" customHeight="1" x14ac:dyDescent="0.2">
      <c r="B16" s="13" t="s">
        <v>6</v>
      </c>
      <c r="C16" s="13" t="s">
        <v>41</v>
      </c>
    </row>
    <row r="17" spans="2:3" ht="30" customHeight="1" x14ac:dyDescent="0.2">
      <c r="B17" s="13" t="s">
        <v>7</v>
      </c>
      <c r="C17" s="13" t="s">
        <v>40</v>
      </c>
    </row>
    <row r="18" spans="2:3" ht="30" customHeight="1" x14ac:dyDescent="0.2">
      <c r="B18" s="13" t="s">
        <v>8</v>
      </c>
      <c r="C18" s="13" t="s">
        <v>39</v>
      </c>
    </row>
    <row r="19" spans="2:3" ht="30" customHeight="1" x14ac:dyDescent="0.2">
      <c r="B19" s="13" t="s">
        <v>9</v>
      </c>
      <c r="C19" s="13"/>
    </row>
    <row r="20" spans="2:3" ht="30" customHeight="1" x14ac:dyDescent="0.2">
      <c r="B20" s="22" t="s">
        <v>17</v>
      </c>
      <c r="C20" s="13" t="s">
        <v>38</v>
      </c>
    </row>
    <row r="21" spans="2:3" ht="30" customHeight="1" thickBot="1" x14ac:dyDescent="0.25">
      <c r="B21" s="23"/>
      <c r="C21" s="23"/>
    </row>
    <row r="22" spans="2:3" ht="30" customHeight="1" thickTop="1" x14ac:dyDescent="0.2"/>
  </sheetData>
  <sheetProtection selectLockedCells="1"/>
  <dataValidations count="5">
    <dataValidation allowBlank="1" showInputMessage="1" showErrorMessage="1" prompt="Enter company details and beneficiary information in this worksheet. Select cell E2 to navigate to Billing Invoice worksheet" sqref="A1" xr:uid="{00000000-0002-0000-0100-000000000000}"/>
    <dataValidation allowBlank="1" showInputMessage="1" showErrorMessage="1" prompt="Title of this worksheet is in this cell" sqref="B1" xr:uid="{00000000-0002-0000-0100-000001000000}"/>
    <dataValidation allowBlank="1" showInputMessage="1" showErrorMessage="1" prompt="Labels for the invoicing company details are in this column under this heading. These labels may be modified. Values for each label are entered in the column at right" sqref="B2" xr:uid="{00000000-0002-0000-0100-000002000000}"/>
    <dataValidation allowBlank="1" showInputMessage="1" showErrorMessage="1" prompt="Enter Company values in this column under this heading" sqref="C2" xr:uid="{00000000-0002-0000-0100-000003000000}"/>
    <dataValidation allowBlank="1" showInputMessage="1" showErrorMessage="1" prompt="Navigation link to Invoice Worksheet" sqref="E2" xr:uid="{00000000-0002-0000-0100-000004000000}"/>
  </dataValidations>
  <hyperlinks>
    <hyperlink ref="E2" location="'Billing Invoice'!A1" tooltip="Select to navigate to Billing Invoice worksheet" display="Billing Invoice" xr:uid="{00000000-0004-0000-0100-000000000000}"/>
    <hyperlink ref="C13" r:id="rId1" xr:uid="{00000000-0004-0000-0100-000001000000}"/>
  </hyperlinks>
  <printOptions horizontalCentered="1"/>
  <pageMargins left="0.7" right="0.7" top="0.75" bottom="0.75" header="0.3" footer="0.3"/>
  <pageSetup fitToHeight="0" orientation="portrait" r:id="rId2"/>
  <headerFooter differentFirst="1">
    <oddFooter>Page &amp;P of &amp;N</oddFooter>
  </headerFooter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9</vt:i4>
      </vt:variant>
    </vt:vector>
  </HeadingPairs>
  <TitlesOfParts>
    <vt:vector size="11" baseType="lpstr">
      <vt:lpstr>Billing Invoice</vt:lpstr>
      <vt:lpstr>Company Setup</vt:lpstr>
      <vt:lpstr>'Billing Invoice'!Afdruktitels</vt:lpstr>
      <vt:lpstr>'Company Setup'!Afdruktitels</vt:lpstr>
      <vt:lpstr>ColumnTitle1</vt:lpstr>
      <vt:lpstr>ColumnTitleRegion1..B7.1</vt:lpstr>
      <vt:lpstr>ColumnTitleRegion2..D6.1</vt:lpstr>
      <vt:lpstr>InvoiceNumberDisplay</vt:lpstr>
      <vt:lpstr>InvoiceTotal</vt:lpstr>
      <vt:lpstr>RowTitleRegion1..C3</vt:lpstr>
      <vt:lpstr>Title2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Thor Nicolaï</dc:creator>
  <cp:lastModifiedBy>Thor Nicolaï</cp:lastModifiedBy>
  <cp:lastPrinted>2018-04-24T16:18:22Z</cp:lastPrinted>
  <dcterms:created xsi:type="dcterms:W3CDTF">2017-09-10T07:24:40Z</dcterms:created>
  <dcterms:modified xsi:type="dcterms:W3CDTF">2018-04-27T10:59:04Z</dcterms:modified>
</cp:coreProperties>
</file>