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C3968E0C-8D03-4983-8D60-1BACB14894A3}" xr6:coauthVersionLast="47" xr6:coauthVersionMax="47" xr10:uidLastSave="{00000000-0000-0000-0000-000000000000}"/>
  <bookViews>
    <workbookView xWindow="-120" yWindow="-120" windowWidth="29040" windowHeight="15720" activeTab="1" xr2:uid="{E7C05937-45DD-4C5F-BC6F-15ACAEE26456}"/>
  </bookViews>
  <sheets>
    <sheet name="Sensitivity Report 1" sheetId="5" r:id="rId1"/>
    <sheet name="Example1" sheetId="1" r:id="rId2"/>
    <sheet name="Example2" sheetId="2" r:id="rId3"/>
    <sheet name="Example3" sheetId="3" r:id="rId4"/>
  </sheets>
  <definedNames>
    <definedName name="Demand">Example2!$C$16:$E$16</definedName>
    <definedName name="Distance">Example3!$D$4:$D$21</definedName>
    <definedName name="From">Example3!$B$4:$B$21</definedName>
    <definedName name="Go">Example3!$F$4:$F$21</definedName>
    <definedName name="NetFlow">Example3!$I$4:$I$10</definedName>
    <definedName name="OrderSize">Example1!$C$12:$E$12</definedName>
    <definedName name="ResourcesAvailable">Example1!$I$7:$I$8</definedName>
    <definedName name="ResourcesUsed">Example1!$G$7:$G$8</definedName>
    <definedName name="Shipments">Example2!$C$10:$E$12</definedName>
    <definedName name="solver_adj" localSheetId="1" hidden="1">Example1!$C$12:$E$12</definedName>
    <definedName name="solver_adj" localSheetId="2" hidden="1">Example2!$C$10:$E$12</definedName>
    <definedName name="solver_adj" localSheetId="3" hidden="1">Example3!$F$4:$F$21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Example1!$G$7:$G$8</definedName>
    <definedName name="solver_lhs1" localSheetId="2" hidden="1">Example2!$C$14:$E$14</definedName>
    <definedName name="solver_lhs1" localSheetId="3" hidden="1">Example3!$I$4:$I$10</definedName>
    <definedName name="solver_lhs2" localSheetId="2" hidden="1">Example2!$G$10:$G$12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Example1!$I$12</definedName>
    <definedName name="solver_opt" localSheetId="2" hidden="1">Example2!$I$16</definedName>
    <definedName name="solver_opt" localSheetId="3" hidden="1">Example3!$F$23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1" hidden="1">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hs1" localSheetId="1" hidden="1">ResourcesAvailable</definedName>
    <definedName name="solver_rhs1" localSheetId="2" hidden="1">Demand</definedName>
    <definedName name="solver_rhs1" localSheetId="3" hidden="1">SupplyDemand</definedName>
    <definedName name="solver_rhs2" localSheetId="2" hidden="1">Supply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upply">Example2!$I$10:$I$12</definedName>
    <definedName name="SupplyDemand">Example3!$K$4:$K$10</definedName>
    <definedName name="To">Example3!$C$4:$C$21</definedName>
    <definedName name="TotalCost">Example2!$I$16</definedName>
    <definedName name="TotalDistance">Example3!$F$23</definedName>
    <definedName name="TotalIn">Example2!$C$14:$E$14</definedName>
    <definedName name="TotalOut">Example2!$G$10:$G$12</definedName>
    <definedName name="TotalProfit">Example1!$I$12</definedName>
    <definedName name="UnitCost">Example2!$C$4:$E$6</definedName>
    <definedName name="UnitProfit">Example1!$C$4:$E$4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I10" i="3"/>
  <c r="I9" i="3"/>
  <c r="I8" i="3"/>
  <c r="I7" i="3"/>
  <c r="I6" i="3"/>
  <c r="I5" i="3"/>
  <c r="I4" i="3"/>
  <c r="E14" i="2"/>
  <c r="D14" i="2"/>
  <c r="C14" i="2"/>
  <c r="I16" i="2"/>
  <c r="G12" i="2"/>
  <c r="G11" i="2"/>
  <c r="G10" i="2"/>
  <c r="G7" i="1"/>
  <c r="G8" i="1"/>
  <c r="I12" i="1"/>
</calcChain>
</file>

<file path=xl/sharedStrings.xml><?xml version="1.0" encoding="utf-8"?>
<sst xmlns="http://schemas.openxmlformats.org/spreadsheetml/2006/main" count="143" uniqueCount="76">
  <si>
    <t>Cycle Trader</t>
  </si>
  <si>
    <t>Unit Profit</t>
  </si>
  <si>
    <t>Bicycles</t>
  </si>
  <si>
    <t>Child Seats</t>
  </si>
  <si>
    <t>Bicycle Frames</t>
  </si>
  <si>
    <t>Capital</t>
  </si>
  <si>
    <t>Storage</t>
  </si>
  <si>
    <t>Order Size</t>
  </si>
  <si>
    <t>Resources</t>
  </si>
  <si>
    <t>Used</t>
  </si>
  <si>
    <t>Available</t>
  </si>
  <si>
    <t>Total Profit</t>
  </si>
  <si>
    <t>≤</t>
  </si>
  <si>
    <t>Mopeds</t>
  </si>
  <si>
    <t>Transportation Problem</t>
  </si>
  <si>
    <t>Unit Cost</t>
  </si>
  <si>
    <t>Factory 1</t>
  </si>
  <si>
    <t>Factory 2</t>
  </si>
  <si>
    <t>Factory 3</t>
  </si>
  <si>
    <t>Shipments</t>
  </si>
  <si>
    <t>Customer 1</t>
  </si>
  <si>
    <t>Customer 2</t>
  </si>
  <si>
    <t>Customer 3</t>
  </si>
  <si>
    <t>Total Out</t>
  </si>
  <si>
    <t>Supply</t>
  </si>
  <si>
    <t>Total In</t>
  </si>
  <si>
    <t>Demand</t>
  </si>
  <si>
    <t>=</t>
  </si>
  <si>
    <t>Total Cost</t>
  </si>
  <si>
    <t>Shortest Path Problem</t>
  </si>
  <si>
    <t>From</t>
  </si>
  <si>
    <t>To</t>
  </si>
  <si>
    <t>Distance</t>
  </si>
  <si>
    <t>Go</t>
  </si>
  <si>
    <t>Nodes</t>
  </si>
  <si>
    <t>Net Flow</t>
  </si>
  <si>
    <t>Supply/Demand</t>
  </si>
  <si>
    <t>S</t>
  </si>
  <si>
    <t>A</t>
  </si>
  <si>
    <t>B</t>
  </si>
  <si>
    <t>C</t>
  </si>
  <si>
    <t>D</t>
  </si>
  <si>
    <t>E</t>
  </si>
  <si>
    <t>T</t>
  </si>
  <si>
    <t>Total Distance</t>
  </si>
  <si>
    <t>Microsoft Excel 16.0 Sensitivity Report</t>
  </si>
  <si>
    <t>Worksheet: [Book1]Example1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</si>
  <si>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</si>
  <si>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</si>
  <si>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</si>
  <si>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</si>
  <si>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</si>
  <si>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</si>
  <si>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</si>
  <si>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</si>
  <si>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</si>
  <si>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</si>
  <si>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</si>
  <si>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</si>
  <si>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</si>
  <si>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</si>
  <si>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</si>
  <si>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</si>
  <si>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</si>
  <si>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</si>
  <si>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Order Size Bicycles</t>
  </si>
  <si>
    <t>$D$12</t>
  </si>
  <si>
    <t>Order Size Child Seats</t>
  </si>
  <si>
    <t>$E$12</t>
  </si>
  <si>
    <t>Order Size Bicycle Frames</t>
  </si>
  <si>
    <t>$G$7</t>
  </si>
  <si>
    <t>Capital Used</t>
  </si>
  <si>
    <t>$G$8</t>
  </si>
  <si>
    <t>Storage Used</t>
  </si>
  <si>
    <t>OrderSize</t>
  </si>
  <si>
    <t>Report Created: 31.07.2025 12:39:32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</si>
</sst>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sz val="12"/>
      <color theme="1"/>
      <name val="Aptos Narrow"/>
      <family val="2"/>
    </font>
    <font>
      <u/>
      <sz val="18"/>
      <color theme="1"/>
      <name val="Aptos Narrow"/>
      <family val="2"/>
      <charset val="238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u/>
      <sz val="18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charset val="238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14</xdr:row>
      <xdr:rowOff>133351</xdr:rowOff>
    </xdr:from>
    <xdr:to>
      <xdr:col>7</xdr:col>
      <xdr:colOff>409575</xdr:colOff>
      <xdr:row>17</xdr:row>
      <xdr:rowOff>25239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8F36201-DE69-4A20-B644-AC29CF09B4D5}"/>
            </a:ext>
          </a:extLst>
        </xdr:cNvPr>
        <xdr:cNvSpPr/>
      </xdr:nvSpPr>
      <xdr:spPr>
        <a:xfrm>
          <a:off x="3590926" y="2905126"/>
          <a:ext cx="466724" cy="463388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</a:t>
          </a:r>
        </a:p>
      </xdr:txBody>
    </xdr:sp>
    <xdr:clientData/>
  </xdr:twoCellAnchor>
  <xdr:twoCellAnchor>
    <xdr:from>
      <xdr:col>7</xdr:col>
      <xdr:colOff>447675</xdr:colOff>
      <xdr:row>11</xdr:row>
      <xdr:rowOff>152401</xdr:rowOff>
    </xdr:from>
    <xdr:to>
      <xdr:col>8</xdr:col>
      <xdr:colOff>270509</xdr:colOff>
      <xdr:row>14</xdr:row>
      <xdr:rowOff>32385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1535C23-2AAB-4A2E-97FA-4CE5CF32216C}"/>
            </a:ext>
          </a:extLst>
        </xdr:cNvPr>
        <xdr:cNvSpPr/>
      </xdr:nvSpPr>
      <xdr:spPr>
        <a:xfrm>
          <a:off x="4095750" y="2352676"/>
          <a:ext cx="461009" cy="451484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7</xdr:col>
      <xdr:colOff>428625</xdr:colOff>
      <xdr:row>17</xdr:row>
      <xdr:rowOff>147637</xdr:rowOff>
    </xdr:from>
    <xdr:to>
      <xdr:col>8</xdr:col>
      <xdr:colOff>270509</xdr:colOff>
      <xdr:row>20</xdr:row>
      <xdr:rowOff>27622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C413CE2-78A6-4EE1-9A0D-BB181F5160C9}"/>
            </a:ext>
          </a:extLst>
        </xdr:cNvPr>
        <xdr:cNvSpPr/>
      </xdr:nvSpPr>
      <xdr:spPr>
        <a:xfrm>
          <a:off x="4076700" y="3490912"/>
          <a:ext cx="480059" cy="451485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409575</xdr:colOff>
      <xdr:row>14</xdr:row>
      <xdr:rowOff>123825</xdr:rowOff>
    </xdr:from>
    <xdr:to>
      <xdr:col>9</xdr:col>
      <xdr:colOff>180975</xdr:colOff>
      <xdr:row>17</xdr:row>
      <xdr:rowOff>25238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D37E664-523E-47A3-B032-3A97D7350049}"/>
            </a:ext>
          </a:extLst>
        </xdr:cNvPr>
        <xdr:cNvSpPr/>
      </xdr:nvSpPr>
      <xdr:spPr>
        <a:xfrm>
          <a:off x="4695825" y="2895600"/>
          <a:ext cx="457200" cy="472913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85724</xdr:colOff>
      <xdr:row>11</xdr:row>
      <xdr:rowOff>152399</xdr:rowOff>
    </xdr:from>
    <xdr:to>
      <xdr:col>10</xdr:col>
      <xdr:colOff>552449</xdr:colOff>
      <xdr:row>14</xdr:row>
      <xdr:rowOff>32384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AC262F-03A1-45DE-9B74-C5A96A7DDDB5}"/>
            </a:ext>
          </a:extLst>
        </xdr:cNvPr>
        <xdr:cNvSpPr/>
      </xdr:nvSpPr>
      <xdr:spPr>
        <a:xfrm>
          <a:off x="5257799" y="2352674"/>
          <a:ext cx="466725" cy="451485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10</xdr:col>
      <xdr:colOff>85724</xdr:colOff>
      <xdr:row>17</xdr:row>
      <xdr:rowOff>147637</xdr:rowOff>
    </xdr:from>
    <xdr:to>
      <xdr:col>10</xdr:col>
      <xdr:colOff>533399</xdr:colOff>
      <xdr:row>20</xdr:row>
      <xdr:rowOff>27622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6A26523-F9A7-4370-906F-3E21425BFA26}"/>
            </a:ext>
          </a:extLst>
        </xdr:cNvPr>
        <xdr:cNvSpPr/>
      </xdr:nvSpPr>
      <xdr:spPr>
        <a:xfrm>
          <a:off x="5257799" y="3490912"/>
          <a:ext cx="447675" cy="451485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10</xdr:col>
      <xdr:colOff>581024</xdr:colOff>
      <xdr:row>14</xdr:row>
      <xdr:rowOff>145253</xdr:rowOff>
    </xdr:from>
    <xdr:to>
      <xdr:col>10</xdr:col>
      <xdr:colOff>1009649</xdr:colOff>
      <xdr:row>17</xdr:row>
      <xdr:rowOff>25238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B225648-DF54-4591-8AB6-9757E49D9ED7}"/>
            </a:ext>
          </a:extLst>
        </xdr:cNvPr>
        <xdr:cNvSpPr/>
      </xdr:nvSpPr>
      <xdr:spPr>
        <a:xfrm>
          <a:off x="6438899" y="2917028"/>
          <a:ext cx="428625" cy="451485"/>
        </a:xfrm>
        <a:prstGeom prst="ellipse">
          <a:avLst/>
        </a:prstGeom>
        <a:solidFill>
          <a:schemeClr val="accent2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</a:t>
          </a:r>
        </a:p>
      </xdr:txBody>
    </xdr:sp>
    <xdr:clientData/>
  </xdr:twoCellAnchor>
  <xdr:twoCellAnchor>
    <xdr:from>
      <xdr:col>7</xdr:col>
      <xdr:colOff>341225</xdr:colOff>
      <xdr:row>13</xdr:row>
      <xdr:rowOff>156767</xdr:rowOff>
    </xdr:from>
    <xdr:to>
      <xdr:col>7</xdr:col>
      <xdr:colOff>515188</xdr:colOff>
      <xdr:row>15</xdr:row>
      <xdr:rowOff>10713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D530775-19ED-404B-A2AF-FF458E5C044F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3989300" y="2738042"/>
          <a:ext cx="173963" cy="23494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15</xdr:row>
      <xdr:rowOff>169782</xdr:rowOff>
    </xdr:from>
    <xdr:to>
      <xdr:col>8</xdr:col>
      <xdr:colOff>409575</xdr:colOff>
      <xdr:row>15</xdr:row>
      <xdr:rowOff>174545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D96C856-E933-4DF2-8908-22E5DF0B1C2D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4057650" y="3132057"/>
          <a:ext cx="638175" cy="476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202996</xdr:colOff>
      <xdr:row>13</xdr:row>
      <xdr:rowOff>156767</xdr:rowOff>
    </xdr:from>
    <xdr:to>
      <xdr:col>8</xdr:col>
      <xdr:colOff>476530</xdr:colOff>
      <xdr:row>15</xdr:row>
      <xdr:rowOff>2582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3F8AAE1-6B75-4B5C-9D44-5F56A8BA5C17}"/>
            </a:ext>
          </a:extLst>
        </xdr:cNvPr>
        <xdr:cNvCxnSpPr>
          <a:stCxn id="3" idx="5"/>
          <a:endCxn id="5" idx="1"/>
        </xdr:cNvCxnSpPr>
      </xdr:nvCxnSpPr>
      <xdr:spPr>
        <a:xfrm>
          <a:off x="4489246" y="2738042"/>
          <a:ext cx="273534" cy="22681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12</xdr:row>
      <xdr:rowOff>187642</xdr:rowOff>
    </xdr:from>
    <xdr:to>
      <xdr:col>10</xdr:col>
      <xdr:colOff>85724</xdr:colOff>
      <xdr:row>12</xdr:row>
      <xdr:rowOff>187643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67269BA-20C6-4554-B319-68A127C6BDF7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4556759" y="2578417"/>
          <a:ext cx="701040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114020</xdr:colOff>
      <xdr:row>13</xdr:row>
      <xdr:rowOff>156766</xdr:rowOff>
    </xdr:from>
    <xdr:to>
      <xdr:col>10</xdr:col>
      <xdr:colOff>154074</xdr:colOff>
      <xdr:row>15</xdr:row>
      <xdr:rowOff>2582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CD75F12-4C05-477E-8A22-AC5342197FF8}"/>
            </a:ext>
          </a:extLst>
        </xdr:cNvPr>
        <xdr:cNvCxnSpPr>
          <a:stCxn id="5" idx="7"/>
          <a:endCxn id="6" idx="3"/>
        </xdr:cNvCxnSpPr>
      </xdr:nvCxnSpPr>
      <xdr:spPr>
        <a:xfrm flipV="1">
          <a:off x="5086070" y="2738041"/>
          <a:ext cx="240079" cy="22681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200206</xdr:colOff>
      <xdr:row>16</xdr:row>
      <xdr:rowOff>146481</xdr:rowOff>
    </xdr:from>
    <xdr:to>
      <xdr:col>8</xdr:col>
      <xdr:colOff>476530</xdr:colOff>
      <xdr:row>18</xdr:row>
      <xdr:rowOff>23255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C5B3482-8CA4-4A5F-A8EE-C69F96D6E2C5}"/>
            </a:ext>
          </a:extLst>
        </xdr:cNvPr>
        <xdr:cNvCxnSpPr>
          <a:stCxn id="4" idx="7"/>
          <a:endCxn id="5" idx="3"/>
        </xdr:cNvCxnSpPr>
      </xdr:nvCxnSpPr>
      <xdr:spPr>
        <a:xfrm flipV="1">
          <a:off x="4486456" y="3299256"/>
          <a:ext cx="276324" cy="25777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341225</xdr:colOff>
      <xdr:row>16</xdr:row>
      <xdr:rowOff>147877</xdr:rowOff>
    </xdr:from>
    <xdr:to>
      <xdr:col>7</xdr:col>
      <xdr:colOff>498928</xdr:colOff>
      <xdr:row>18</xdr:row>
      <xdr:rowOff>23255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CD47E11-E52F-4DFE-8860-781FECBBE1C0}"/>
            </a:ext>
          </a:extLst>
        </xdr:cNvPr>
        <xdr:cNvCxnSpPr>
          <a:stCxn id="2" idx="5"/>
          <a:endCxn id="4" idx="1"/>
        </xdr:cNvCxnSpPr>
      </xdr:nvCxnSpPr>
      <xdr:spPr>
        <a:xfrm>
          <a:off x="3989300" y="3300652"/>
          <a:ext cx="157703" cy="25637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18</xdr:row>
      <xdr:rowOff>182880</xdr:rowOff>
    </xdr:from>
    <xdr:to>
      <xdr:col>10</xdr:col>
      <xdr:colOff>85724</xdr:colOff>
      <xdr:row>18</xdr:row>
      <xdr:rowOff>182880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20F520A-9D84-4B1C-8028-43A7C147266F}"/>
            </a:ext>
          </a:extLst>
        </xdr:cNvPr>
        <xdr:cNvCxnSpPr>
          <a:stCxn id="4" idx="6"/>
          <a:endCxn id="7" idx="2"/>
        </xdr:cNvCxnSpPr>
      </xdr:nvCxnSpPr>
      <xdr:spPr>
        <a:xfrm>
          <a:off x="4556759" y="3716655"/>
          <a:ext cx="70104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484099</xdr:colOff>
      <xdr:row>13</xdr:row>
      <xdr:rowOff>156766</xdr:rowOff>
    </xdr:from>
    <xdr:to>
      <xdr:col>10</xdr:col>
      <xdr:colOff>643795</xdr:colOff>
      <xdr:row>15</xdr:row>
      <xdr:rowOff>20871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63143FF-DB14-4DFC-A9BE-84CA45A3DA89}"/>
            </a:ext>
          </a:extLst>
        </xdr:cNvPr>
        <xdr:cNvCxnSpPr>
          <a:stCxn id="6" idx="5"/>
          <a:endCxn id="8" idx="1"/>
        </xdr:cNvCxnSpPr>
      </xdr:nvCxnSpPr>
      <xdr:spPr>
        <a:xfrm>
          <a:off x="5656174" y="2738041"/>
          <a:ext cx="159696" cy="2451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15</xdr:row>
      <xdr:rowOff>169782</xdr:rowOff>
    </xdr:from>
    <xdr:to>
      <xdr:col>10</xdr:col>
      <xdr:colOff>581024</xdr:colOff>
      <xdr:row>15</xdr:row>
      <xdr:rowOff>180496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348B0A-6E43-4ACF-A25F-C21827FE0EE5}"/>
            </a:ext>
          </a:extLst>
        </xdr:cNvPr>
        <xdr:cNvCxnSpPr>
          <a:stCxn id="5" idx="6"/>
          <a:endCxn id="8" idx="2"/>
        </xdr:cNvCxnSpPr>
      </xdr:nvCxnSpPr>
      <xdr:spPr>
        <a:xfrm>
          <a:off x="5153025" y="3132057"/>
          <a:ext cx="600074" cy="1071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467839</xdr:colOff>
      <xdr:row>16</xdr:row>
      <xdr:rowOff>149620</xdr:rowOff>
    </xdr:from>
    <xdr:to>
      <xdr:col>10</xdr:col>
      <xdr:colOff>643795</xdr:colOff>
      <xdr:row>18</xdr:row>
      <xdr:rowOff>23255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CA18A8C-4AC2-408D-9EBD-6F3127E61F19}"/>
            </a:ext>
          </a:extLst>
        </xdr:cNvPr>
        <xdr:cNvCxnSpPr>
          <a:stCxn id="7" idx="7"/>
          <a:endCxn id="8" idx="3"/>
        </xdr:cNvCxnSpPr>
      </xdr:nvCxnSpPr>
      <xdr:spPr>
        <a:xfrm flipV="1">
          <a:off x="5639914" y="3302395"/>
          <a:ext cx="175956" cy="2546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114020</xdr:colOff>
      <xdr:row>16</xdr:row>
      <xdr:rowOff>146481</xdr:rowOff>
    </xdr:from>
    <xdr:to>
      <xdr:col>10</xdr:col>
      <xdr:colOff>151284</xdr:colOff>
      <xdr:row>18</xdr:row>
      <xdr:rowOff>23255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D691C1A-2A16-4DDA-A81E-0CF27AFB5D1C}"/>
            </a:ext>
          </a:extLst>
        </xdr:cNvPr>
        <xdr:cNvCxnSpPr>
          <a:stCxn id="5" idx="5"/>
          <a:endCxn id="7" idx="1"/>
        </xdr:cNvCxnSpPr>
      </xdr:nvCxnSpPr>
      <xdr:spPr>
        <a:xfrm>
          <a:off x="5086070" y="3299256"/>
          <a:ext cx="237289" cy="25777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13</xdr:row>
      <xdr:rowOff>47625</xdr:rowOff>
    </xdr:from>
    <xdr:to>
      <xdr:col>7</xdr:col>
      <xdr:colOff>531114</xdr:colOff>
      <xdr:row>14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287F596-880A-44EE-88D5-02FFEDCB9079}"/>
            </a:ext>
          </a:extLst>
        </xdr:cNvPr>
        <xdr:cNvSpPr txBox="1"/>
      </xdr:nvSpPr>
      <xdr:spPr>
        <a:xfrm>
          <a:off x="3143250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238125</xdr:colOff>
      <xdr:row>17</xdr:row>
      <xdr:rowOff>19050</xdr:rowOff>
    </xdr:from>
    <xdr:to>
      <xdr:col>7</xdr:col>
      <xdr:colOff>521589</xdr:colOff>
      <xdr:row>18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53201F0-7650-4515-BD6B-0F416618CC2B}"/>
            </a:ext>
          </a:extLst>
        </xdr:cNvPr>
        <xdr:cNvSpPr txBox="1"/>
      </xdr:nvSpPr>
      <xdr:spPr>
        <a:xfrm>
          <a:off x="31337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559117</xdr:colOff>
      <xdr:row>14</xdr:row>
      <xdr:rowOff>109537</xdr:rowOff>
    </xdr:from>
    <xdr:to>
      <xdr:col>8</xdr:col>
      <xdr:colOff>232981</xdr:colOff>
      <xdr:row>16</xdr:row>
      <xdr:rowOff>33337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F6E547-E33F-4A95-8A25-F41A9258FD58}"/>
            </a:ext>
          </a:extLst>
        </xdr:cNvPr>
        <xdr:cNvSpPr txBox="1"/>
      </xdr:nvSpPr>
      <xdr:spPr>
        <a:xfrm>
          <a:off x="3454717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452436</xdr:colOff>
      <xdr:row>11</xdr:row>
      <xdr:rowOff>114300</xdr:rowOff>
    </xdr:from>
    <xdr:to>
      <xdr:col>9</xdr:col>
      <xdr:colOff>126300</xdr:colOff>
      <xdr:row>13</xdr:row>
      <xdr:rowOff>38100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B9763E8-45F7-4B59-9EB5-1435FFEF26C9}"/>
            </a:ext>
          </a:extLst>
        </xdr:cNvPr>
        <xdr:cNvSpPr txBox="1"/>
      </xdr:nvSpPr>
      <xdr:spPr>
        <a:xfrm>
          <a:off x="3957636" y="2028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495300</xdr:colOff>
      <xdr:row>13</xdr:row>
      <xdr:rowOff>47625</xdr:rowOff>
    </xdr:from>
    <xdr:to>
      <xdr:col>10</xdr:col>
      <xdr:colOff>778764</xdr:colOff>
      <xdr:row>14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BF20739-ED14-49A5-BE05-8BB8BE401A66}"/>
            </a:ext>
          </a:extLst>
        </xdr:cNvPr>
        <xdr:cNvSpPr txBox="1"/>
      </xdr:nvSpPr>
      <xdr:spPr>
        <a:xfrm>
          <a:off x="4829175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10</xdr:col>
      <xdr:colOff>476250</xdr:colOff>
      <xdr:row>17</xdr:row>
      <xdr:rowOff>19050</xdr:rowOff>
    </xdr:from>
    <xdr:to>
      <xdr:col>10</xdr:col>
      <xdr:colOff>759714</xdr:colOff>
      <xdr:row>18</xdr:row>
      <xdr:rowOff>104775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77409CC-450E-4A16-BC94-C07B8D2CD192}"/>
            </a:ext>
          </a:extLst>
        </xdr:cNvPr>
        <xdr:cNvSpPr txBox="1"/>
      </xdr:nvSpPr>
      <xdr:spPr>
        <a:xfrm>
          <a:off x="48101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442911</xdr:colOff>
      <xdr:row>18</xdr:row>
      <xdr:rowOff>161925</xdr:rowOff>
    </xdr:from>
    <xdr:to>
      <xdr:col>9</xdr:col>
      <xdr:colOff>116775</xdr:colOff>
      <xdr:row>20</xdr:row>
      <xdr:rowOff>85725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86D8BA-FCC5-4D09-9875-8D5028644AA8}"/>
            </a:ext>
          </a:extLst>
        </xdr:cNvPr>
        <xdr:cNvSpPr txBox="1"/>
      </xdr:nvSpPr>
      <xdr:spPr>
        <a:xfrm>
          <a:off x="4729161" y="3695700"/>
          <a:ext cx="35966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10</xdr:col>
      <xdr:colOff>152400</xdr:colOff>
      <xdr:row>14</xdr:row>
      <xdr:rowOff>109537</xdr:rowOff>
    </xdr:from>
    <xdr:to>
      <xdr:col>10</xdr:col>
      <xdr:colOff>435864</xdr:colOff>
      <xdr:row>16</xdr:row>
      <xdr:rowOff>33337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B8B3A00-9427-47D1-89DC-64AFC2C189FE}"/>
            </a:ext>
          </a:extLst>
        </xdr:cNvPr>
        <xdr:cNvSpPr txBox="1"/>
      </xdr:nvSpPr>
      <xdr:spPr>
        <a:xfrm>
          <a:off x="4486275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238125</xdr:colOff>
      <xdr:row>13</xdr:row>
      <xdr:rowOff>47624</xdr:rowOff>
    </xdr:from>
    <xdr:to>
      <xdr:col>8</xdr:col>
      <xdr:colOff>521589</xdr:colOff>
      <xdr:row>14</xdr:row>
      <xdr:rowOff>133349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2439363-F74A-48A8-8039-55895E8FAD4C}"/>
            </a:ext>
          </a:extLst>
        </xdr:cNvPr>
        <xdr:cNvSpPr txBox="1"/>
      </xdr:nvSpPr>
      <xdr:spPr>
        <a:xfrm>
          <a:off x="3743325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9</xdr:col>
      <xdr:colOff>57150</xdr:colOff>
      <xdr:row>13</xdr:row>
      <xdr:rowOff>47624</xdr:rowOff>
    </xdr:from>
    <xdr:to>
      <xdr:col>10</xdr:col>
      <xdr:colOff>121539</xdr:colOff>
      <xdr:row>14</xdr:row>
      <xdr:rowOff>133349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109BFD1-F4A0-46F9-8CB8-A5D12154848C}"/>
            </a:ext>
          </a:extLst>
        </xdr:cNvPr>
        <xdr:cNvSpPr txBox="1"/>
      </xdr:nvSpPr>
      <xdr:spPr>
        <a:xfrm>
          <a:off x="4171950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152400</xdr:colOff>
      <xdr:row>16</xdr:row>
      <xdr:rowOff>61912</xdr:rowOff>
    </xdr:from>
    <xdr:to>
      <xdr:col>8</xdr:col>
      <xdr:colOff>435864</xdr:colOff>
      <xdr:row>17</xdr:row>
      <xdr:rowOff>147637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FC48D9A-9BBA-4D47-B1E7-C849C4CDC5DF}"/>
            </a:ext>
          </a:extLst>
        </xdr:cNvPr>
        <xdr:cNvSpPr txBox="1"/>
      </xdr:nvSpPr>
      <xdr:spPr>
        <a:xfrm>
          <a:off x="365760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171450</xdr:colOff>
      <xdr:row>16</xdr:row>
      <xdr:rowOff>61912</xdr:rowOff>
    </xdr:from>
    <xdr:to>
      <xdr:col>10</xdr:col>
      <xdr:colOff>235839</xdr:colOff>
      <xdr:row>17</xdr:row>
      <xdr:rowOff>147637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C62A4D-68E6-4E47-BA89-E56802EB559E}"/>
            </a:ext>
          </a:extLst>
        </xdr:cNvPr>
        <xdr:cNvSpPr txBox="1"/>
      </xdr:nvSpPr>
      <xdr:spPr>
        <a:xfrm>
          <a:off x="428625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72FB-0EE2-4F00-B85A-AACDDF663A92}">
  <dimension ref="A1:H19"/>
  <sheetViews>
    <sheetView showGridLines="0" workbookViewId="0">
      <selection activeCell="J29" sqref="J29"/>
    </sheetView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3.85546875" bestFit="1" customWidth="1"/>
    <col min="4" max="4" width="6" bestFit="1" customWidth="1"/>
    <col min="5" max="5" width="12" bestFit="1" customWidth="1"/>
    <col min="6" max="6" width="11.28515625" bestFit="1" customWidth="1"/>
    <col min="7" max="7" width="12" bestFit="1" customWidth="1"/>
    <col min="8" max="8" width="9.7109375" bestFit="1" customWidth="1"/>
  </cols>
  <sheetData>
    <row r="1" spans="1:8" x14ac:dyDescent="0.25">
      <c r="A1" s="50" t="s">
        <v>45</v>
      </c>
    </row>
    <row r="2" spans="1:8" x14ac:dyDescent="0.25">
      <c r="A2" s="50" t="s">
        <v>46</v>
      </c>
    </row>
    <row r="3" spans="1:8" x14ac:dyDescent="0.25">
      <c r="A3" s="50" t="s">
        <v>75</v>
      </c>
    </row>
    <row r="6" spans="1:8" ht="15.75" thickBot="1" x14ac:dyDescent="0.3">
      <c r="A6" t="s">
        <v>47</v>
      </c>
    </row>
    <row r="7" spans="1:8" x14ac:dyDescent="0.25">
      <c r="B7" s="54"/>
      <c r="C7" s="54"/>
      <c r="D7" s="54" t="s">
        <v>50</v>
      </c>
      <c r="E7" s="54" t="s">
        <v>52</v>
      </c>
      <c r="F7" s="54" t="s">
        <v>54</v>
      </c>
      <c r="G7" s="54" t="s">
        <v>56</v>
      </c>
      <c r="H7" s="54" t="s">
        <v>56</v>
      </c>
    </row>
    <row r="8" spans="1:8" ht="15.75" thickBot="1" x14ac:dyDescent="0.3">
      <c r="B8" s="55" t="s">
        <v>48</v>
      </c>
      <c r="C8" s="55" t="s">
        <v>49</v>
      </c>
      <c r="D8" s="55" t="s">
        <v>51</v>
      </c>
      <c r="E8" s="55" t="s">
        <v>53</v>
      </c>
      <c r="F8" s="55" t="s">
        <v>55</v>
      </c>
      <c r="G8" s="55" t="s">
        <v>57</v>
      </c>
      <c r="H8" s="55" t="s">
        <v>58</v>
      </c>
    </row>
    <row r="9" spans="1:8" x14ac:dyDescent="0.25">
      <c r="B9" s="57" t="s">
        <v>74</v>
      </c>
      <c r="C9" s="56"/>
      <c r="D9" s="56"/>
      <c r="E9" s="56"/>
      <c r="F9" s="56"/>
      <c r="G9" s="56"/>
      <c r="H9" s="56"/>
    </row>
    <row r="10" spans="1:8" outlineLevel="1" x14ac:dyDescent="0.25">
      <c r="B10" s="52" t="s">
        <v>64</v>
      </c>
      <c r="C10" s="52" t="s">
        <v>65</v>
      </c>
      <c r="D10" s="52">
        <v>94</v>
      </c>
      <c r="E10" s="52">
        <v>0</v>
      </c>
      <c r="F10" s="52">
        <v>100</v>
      </c>
      <c r="G10" s="52">
        <v>50</v>
      </c>
      <c r="H10" s="52">
        <v>12.5</v>
      </c>
    </row>
    <row r="11" spans="1:8" outlineLevel="1" x14ac:dyDescent="0.25">
      <c r="B11" s="52" t="s">
        <v>66</v>
      </c>
      <c r="C11" s="52" t="s">
        <v>67</v>
      </c>
      <c r="D11" s="52">
        <v>54</v>
      </c>
      <c r="E11" s="52">
        <v>0</v>
      </c>
      <c r="F11" s="52">
        <v>300</v>
      </c>
      <c r="G11" s="52">
        <v>66.666666666666657</v>
      </c>
      <c r="H11" s="52">
        <v>100.00000000000001</v>
      </c>
    </row>
    <row r="12" spans="1:8" ht="15.75" outlineLevel="1" thickBot="1" x14ac:dyDescent="0.3">
      <c r="B12" s="53" t="s">
        <v>68</v>
      </c>
      <c r="C12" s="53" t="s">
        <v>69</v>
      </c>
      <c r="D12" s="53">
        <v>0</v>
      </c>
      <c r="E12" s="53">
        <v>-20</v>
      </c>
      <c r="F12" s="53">
        <v>50</v>
      </c>
      <c r="G12" s="53">
        <v>20</v>
      </c>
      <c r="H12" s="53">
        <v>1E+30</v>
      </c>
    </row>
    <row r="13" spans="1:8" x14ac:dyDescent="0.25">
      <c r="B13" s="51"/>
      <c r="C13" s="51"/>
      <c r="D13" s="51"/>
      <c r="E13" s="51"/>
      <c r="F13" s="51"/>
      <c r="G13" s="51"/>
      <c r="H13" s="51"/>
    </row>
    <row r="15" spans="1:8" ht="15.75" thickBot="1" x14ac:dyDescent="0.3">
      <c r="A15" t="s">
        <v>59</v>
      </c>
    </row>
    <row r="16" spans="1:8" x14ac:dyDescent="0.25">
      <c r="B16" s="54"/>
      <c r="C16" s="54"/>
      <c r="D16" s="54" t="s">
        <v>50</v>
      </c>
      <c r="E16" s="54" t="s">
        <v>60</v>
      </c>
      <c r="F16" s="54" t="s">
        <v>62</v>
      </c>
      <c r="G16" s="54" t="s">
        <v>56</v>
      </c>
      <c r="H16" s="54" t="s">
        <v>56</v>
      </c>
    </row>
    <row r="17" spans="2:8" ht="15.75" thickBot="1" x14ac:dyDescent="0.3">
      <c r="B17" s="55" t="s">
        <v>48</v>
      </c>
      <c r="C17" s="55" t="s">
        <v>49</v>
      </c>
      <c r="D17" s="55" t="s">
        <v>51</v>
      </c>
      <c r="E17" s="55" t="s">
        <v>61</v>
      </c>
      <c r="F17" s="55" t="s">
        <v>63</v>
      </c>
      <c r="G17" s="55" t="s">
        <v>57</v>
      </c>
      <c r="H17" s="55" t="s">
        <v>58</v>
      </c>
    </row>
    <row r="18" spans="2:8" x14ac:dyDescent="0.25">
      <c r="B18" s="52" t="s">
        <v>70</v>
      </c>
      <c r="C18" s="52" t="s">
        <v>71</v>
      </c>
      <c r="D18" s="52">
        <v>93000</v>
      </c>
      <c r="E18" s="52">
        <v>0.16666666666666669</v>
      </c>
      <c r="F18" s="52">
        <v>93000</v>
      </c>
      <c r="G18" s="52">
        <v>28200</v>
      </c>
      <c r="H18" s="52">
        <v>32400.000000000004</v>
      </c>
    </row>
    <row r="19" spans="2:8" ht="15.75" thickBot="1" x14ac:dyDescent="0.3">
      <c r="B19" s="53" t="s">
        <v>72</v>
      </c>
      <c r="C19" s="53" t="s">
        <v>73</v>
      </c>
      <c r="D19" s="53">
        <v>101</v>
      </c>
      <c r="E19" s="53">
        <v>100</v>
      </c>
      <c r="F19" s="53">
        <v>101</v>
      </c>
      <c r="G19" s="53">
        <v>54</v>
      </c>
      <c r="H19" s="53">
        <v>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EE7-146F-4548-8DE6-4E0F0A8CAB98}">
  <dimension ref="A1:I12"/>
  <sheetViews>
    <sheetView tabSelected="1" workbookViewId="0">
      <selection activeCell="O20" sqref="O20"/>
    </sheetView>
  </sheetViews>
  <sheetFormatPr defaultRowHeight="15" x14ac:dyDescent="0.25"/>
  <cols>
    <col min="1" max="1" width="9.28515625" customWidth="1"/>
    <col min="2" max="2" width="10.7109375" customWidth="1"/>
    <col min="4" max="4" width="10.7109375" bestFit="1" customWidth="1"/>
    <col min="5" max="5" width="14.28515625" bestFit="1" customWidth="1"/>
    <col min="6" max="6" width="2.85546875" customWidth="1"/>
    <col min="7" max="7" width="15.140625" bestFit="1" customWidth="1"/>
    <col min="8" max="8" width="4.28515625" customWidth="1"/>
    <col min="9" max="9" width="17" bestFit="1" customWidth="1"/>
  </cols>
  <sheetData>
    <row r="1" spans="1:9" ht="24" x14ac:dyDescent="0.4">
      <c r="A1" s="2" t="s">
        <v>0</v>
      </c>
    </row>
    <row r="3" spans="1:9" x14ac:dyDescent="0.25">
      <c r="B3" s="3"/>
      <c r="C3" s="3" t="s">
        <v>2</v>
      </c>
      <c r="D3" s="3" t="s">
        <v>13</v>
      </c>
      <c r="E3" s="3" t="s">
        <v>4</v>
      </c>
    </row>
    <row r="4" spans="1:9" x14ac:dyDescent="0.25">
      <c r="B4" s="3" t="s">
        <v>1</v>
      </c>
      <c r="C4" s="4">
        <v>100</v>
      </c>
      <c r="D4" s="4">
        <v>300</v>
      </c>
      <c r="E4" s="4">
        <v>50</v>
      </c>
    </row>
    <row r="5" spans="1:9" x14ac:dyDescent="0.25">
      <c r="B5" s="3"/>
      <c r="C5" s="3"/>
      <c r="D5" s="3"/>
      <c r="E5" s="3"/>
      <c r="G5" s="3" t="s">
        <v>8</v>
      </c>
      <c r="I5" s="3" t="s">
        <v>8</v>
      </c>
    </row>
    <row r="6" spans="1:9" x14ac:dyDescent="0.25">
      <c r="B6" s="3"/>
      <c r="C6" s="3"/>
      <c r="D6" s="3"/>
      <c r="E6" s="3"/>
      <c r="G6" s="3" t="s">
        <v>9</v>
      </c>
      <c r="I6" s="3" t="s">
        <v>10</v>
      </c>
    </row>
    <row r="7" spans="1:9" ht="15.75" x14ac:dyDescent="0.25">
      <c r="B7" s="3" t="s">
        <v>5</v>
      </c>
      <c r="C7" s="5">
        <v>300</v>
      </c>
      <c r="D7" s="5">
        <v>1200</v>
      </c>
      <c r="E7" s="5">
        <v>120</v>
      </c>
      <c r="G7" s="7">
        <f>SUMPRODUCT(C7:E7,OrderSize)</f>
        <v>93000</v>
      </c>
      <c r="H7" s="8" t="s">
        <v>12</v>
      </c>
      <c r="I7" s="5">
        <v>93000</v>
      </c>
    </row>
    <row r="8" spans="1:9" ht="15.75" x14ac:dyDescent="0.25">
      <c r="B8" s="3" t="s">
        <v>6</v>
      </c>
      <c r="C8" s="5">
        <v>0.5</v>
      </c>
      <c r="D8" s="5">
        <v>1</v>
      </c>
      <c r="E8" s="5">
        <v>0.5</v>
      </c>
      <c r="G8" s="7">
        <f>SUMPRODUCT(C8:E8,OrderSize)</f>
        <v>101</v>
      </c>
      <c r="H8" s="8" t="s">
        <v>12</v>
      </c>
      <c r="I8" s="5">
        <v>101</v>
      </c>
    </row>
    <row r="9" spans="1:9" x14ac:dyDescent="0.25">
      <c r="B9" s="3"/>
      <c r="C9" s="3"/>
      <c r="D9" s="3"/>
      <c r="E9" s="3"/>
    </row>
    <row r="10" spans="1:9" x14ac:dyDescent="0.25">
      <c r="B10" s="3"/>
      <c r="C10" s="3"/>
      <c r="D10" s="3"/>
      <c r="E10" s="3"/>
    </row>
    <row r="11" spans="1:9" x14ac:dyDescent="0.25">
      <c r="B11" s="3"/>
      <c r="C11" s="3" t="s">
        <v>2</v>
      </c>
      <c r="D11" s="3" t="s">
        <v>3</v>
      </c>
      <c r="E11" s="3" t="s">
        <v>4</v>
      </c>
      <c r="I11" s="3" t="s">
        <v>11</v>
      </c>
    </row>
    <row r="12" spans="1:9" x14ac:dyDescent="0.25">
      <c r="B12" s="3" t="s">
        <v>7</v>
      </c>
      <c r="C12" s="6">
        <v>94</v>
      </c>
      <c r="D12" s="6">
        <v>54</v>
      </c>
      <c r="E12" s="6">
        <v>0</v>
      </c>
      <c r="I12" s="4">
        <f>SUMPRODUCT(UnitProfit,OrderSize)</f>
        <v>25600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2FA5-35AE-4FDE-A4BD-CB2118201179}">
  <dimension ref="A1:I16"/>
  <sheetViews>
    <sheetView workbookViewId="0">
      <selection activeCell="M20" sqref="M20:M21"/>
    </sheetView>
  </sheetViews>
  <sheetFormatPr defaultRowHeight="15" x14ac:dyDescent="0.25"/>
  <cols>
    <col min="1" max="1" width="12.28515625" customWidth="1"/>
    <col min="2" max="2" width="10.28515625" bestFit="1" customWidth="1"/>
    <col min="3" max="5" width="10.85546875" bestFit="1" customWidth="1"/>
    <col min="6" max="6" width="2.85546875" customWidth="1"/>
    <col min="8" max="8" width="2.85546875" customWidth="1"/>
    <col min="9" max="9" width="17" bestFit="1" customWidth="1"/>
  </cols>
  <sheetData>
    <row r="1" spans="1:9" ht="24" x14ac:dyDescent="0.4">
      <c r="A1" s="34" t="s">
        <v>14</v>
      </c>
      <c r="B1" s="1"/>
    </row>
    <row r="3" spans="1:9" x14ac:dyDescent="0.25">
      <c r="B3" s="3" t="s">
        <v>15</v>
      </c>
      <c r="C3" s="3" t="s">
        <v>20</v>
      </c>
      <c r="D3" s="3" t="s">
        <v>21</v>
      </c>
      <c r="E3" s="3" t="s">
        <v>22</v>
      </c>
      <c r="F3" s="3"/>
      <c r="G3" s="3"/>
      <c r="H3" s="3"/>
      <c r="I3" s="3"/>
    </row>
    <row r="4" spans="1:9" x14ac:dyDescent="0.25">
      <c r="B4" s="3" t="s">
        <v>16</v>
      </c>
      <c r="C4" s="21">
        <v>40</v>
      </c>
      <c r="D4" s="22">
        <v>47</v>
      </c>
      <c r="E4" s="23">
        <v>80</v>
      </c>
      <c r="F4" s="3"/>
      <c r="G4" s="3"/>
      <c r="H4" s="3"/>
      <c r="I4" s="3"/>
    </row>
    <row r="5" spans="1:9" x14ac:dyDescent="0.25">
      <c r="B5" s="3" t="s">
        <v>17</v>
      </c>
      <c r="C5" s="24">
        <v>72</v>
      </c>
      <c r="D5" s="25">
        <v>36</v>
      </c>
      <c r="E5" s="26">
        <v>58</v>
      </c>
      <c r="F5" s="3"/>
      <c r="G5" s="3"/>
      <c r="H5" s="3"/>
      <c r="I5" s="3"/>
    </row>
    <row r="6" spans="1:9" x14ac:dyDescent="0.25">
      <c r="B6" s="3" t="s">
        <v>18</v>
      </c>
      <c r="C6" s="27">
        <v>24</v>
      </c>
      <c r="D6" s="28">
        <v>61</v>
      </c>
      <c r="E6" s="29">
        <v>71</v>
      </c>
      <c r="F6" s="3"/>
      <c r="G6" s="3"/>
      <c r="H6" s="3"/>
      <c r="I6" s="3"/>
    </row>
    <row r="7" spans="1:9" x14ac:dyDescent="0.25">
      <c r="B7" s="3"/>
      <c r="C7" s="3"/>
      <c r="D7" s="3"/>
      <c r="E7" s="3"/>
      <c r="F7" s="3"/>
      <c r="G7" s="3"/>
      <c r="H7" s="3"/>
      <c r="I7" s="3"/>
    </row>
    <row r="8" spans="1:9" x14ac:dyDescent="0.25">
      <c r="B8" s="3"/>
      <c r="C8" s="3"/>
      <c r="D8" s="3"/>
      <c r="E8" s="3"/>
      <c r="F8" s="3"/>
      <c r="G8" s="3"/>
      <c r="H8" s="3"/>
      <c r="I8" s="3"/>
    </row>
    <row r="9" spans="1:9" x14ac:dyDescent="0.25">
      <c r="B9" s="3" t="s">
        <v>19</v>
      </c>
      <c r="C9" s="3" t="s">
        <v>20</v>
      </c>
      <c r="D9" s="3" t="s">
        <v>21</v>
      </c>
      <c r="E9" s="3" t="s">
        <v>22</v>
      </c>
      <c r="F9" s="3"/>
      <c r="G9" s="3" t="s">
        <v>23</v>
      </c>
      <c r="H9" s="3"/>
      <c r="I9" s="3" t="s">
        <v>24</v>
      </c>
    </row>
    <row r="10" spans="1:9" x14ac:dyDescent="0.25">
      <c r="B10" s="3" t="s">
        <v>16</v>
      </c>
      <c r="C10" s="12">
        <v>0</v>
      </c>
      <c r="D10" s="13">
        <v>100</v>
      </c>
      <c r="E10" s="14">
        <v>0</v>
      </c>
      <c r="F10" s="3"/>
      <c r="G10" s="3">
        <f>SUM(C10:E10)</f>
        <v>100</v>
      </c>
      <c r="H10" s="3" t="s">
        <v>27</v>
      </c>
      <c r="I10" s="30">
        <v>100</v>
      </c>
    </row>
    <row r="11" spans="1:9" x14ac:dyDescent="0.25">
      <c r="B11" s="3" t="s">
        <v>17</v>
      </c>
      <c r="C11" s="15">
        <v>0</v>
      </c>
      <c r="D11" s="16">
        <v>100</v>
      </c>
      <c r="E11" s="17">
        <v>100</v>
      </c>
      <c r="F11" s="3"/>
      <c r="G11" s="3">
        <f>SUM(C11:E11)</f>
        <v>200</v>
      </c>
      <c r="H11" s="3" t="s">
        <v>27</v>
      </c>
      <c r="I11" s="31">
        <v>200</v>
      </c>
    </row>
    <row r="12" spans="1:9" x14ac:dyDescent="0.25">
      <c r="B12" s="3" t="s">
        <v>18</v>
      </c>
      <c r="C12" s="18">
        <v>200</v>
      </c>
      <c r="D12" s="19">
        <v>0</v>
      </c>
      <c r="E12" s="20">
        <v>100</v>
      </c>
      <c r="F12" s="3"/>
      <c r="G12" s="3">
        <f>SUM(C12:E12)</f>
        <v>300</v>
      </c>
      <c r="H12" s="3" t="s">
        <v>27</v>
      </c>
      <c r="I12" s="32">
        <v>300</v>
      </c>
    </row>
    <row r="13" spans="1:9" x14ac:dyDescent="0.25">
      <c r="B13" s="3"/>
      <c r="C13" s="3"/>
      <c r="D13" s="3"/>
      <c r="E13" s="3"/>
      <c r="F13" s="3"/>
      <c r="G13" s="3"/>
      <c r="H13" s="3"/>
      <c r="I13" s="3"/>
    </row>
    <row r="14" spans="1:9" x14ac:dyDescent="0.25">
      <c r="B14" s="3" t="s">
        <v>25</v>
      </c>
      <c r="C14" s="3">
        <f>SUM(C10:C12)</f>
        <v>200</v>
      </c>
      <c r="D14" s="3">
        <f>SUM(D10:D12)</f>
        <v>200</v>
      </c>
      <c r="E14" s="3">
        <f>SUM(E10:E12)</f>
        <v>200</v>
      </c>
      <c r="F14" s="3"/>
      <c r="G14" s="3"/>
      <c r="H14" s="3"/>
      <c r="I14" s="3"/>
    </row>
    <row r="15" spans="1:9" x14ac:dyDescent="0.25">
      <c r="B15" s="3"/>
      <c r="C15" s="3" t="s">
        <v>27</v>
      </c>
      <c r="D15" s="3" t="s">
        <v>27</v>
      </c>
      <c r="E15" s="3" t="s">
        <v>27</v>
      </c>
      <c r="F15" s="3"/>
      <c r="G15" s="3"/>
      <c r="H15" s="3"/>
      <c r="I15" s="3" t="s">
        <v>28</v>
      </c>
    </row>
    <row r="16" spans="1:9" x14ac:dyDescent="0.25">
      <c r="B16" s="3" t="s">
        <v>26</v>
      </c>
      <c r="C16" s="9">
        <v>200</v>
      </c>
      <c r="D16" s="10">
        <v>200</v>
      </c>
      <c r="E16" s="11">
        <v>200</v>
      </c>
      <c r="F16" s="3"/>
      <c r="G16" s="3"/>
      <c r="H16" s="3"/>
      <c r="I16" s="33">
        <f>SUMPRODUCT(UnitCost,Shipments)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4F20-2E6B-41A8-A4D9-129962238A45}">
  <dimension ref="A1:L24"/>
  <sheetViews>
    <sheetView workbookViewId="0">
      <selection activeCell="L25" sqref="L25"/>
    </sheetView>
  </sheetViews>
  <sheetFormatPr defaultRowHeight="15" x14ac:dyDescent="0.25"/>
  <cols>
    <col min="1" max="1" width="12.85546875" customWidth="1"/>
    <col min="2" max="2" width="5.28515625" bestFit="1" customWidth="1"/>
    <col min="3" max="3" width="3" bestFit="1" customWidth="1"/>
    <col min="4" max="4" width="12.85546875" bestFit="1" customWidth="1"/>
    <col min="6" max="6" width="13.7109375" bestFit="1" customWidth="1"/>
    <col min="7" max="7" width="8.140625" customWidth="1"/>
    <col min="8" max="8" width="9.5703125" customWidth="1"/>
    <col min="9" max="9" width="10.28515625" customWidth="1"/>
    <col min="10" max="10" width="3" customWidth="1"/>
    <col min="11" max="11" width="16.42578125" customWidth="1"/>
    <col min="12" max="12" width="9.42578125" customWidth="1"/>
  </cols>
  <sheetData>
    <row r="1" spans="1:12" ht="23.25" x14ac:dyDescent="0.35">
      <c r="A1" s="49" t="s">
        <v>29</v>
      </c>
      <c r="B1" s="48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5">
      <c r="A3" s="35"/>
      <c r="B3" s="35" t="s">
        <v>30</v>
      </c>
      <c r="C3" s="35" t="s">
        <v>31</v>
      </c>
      <c r="D3" s="36" t="s">
        <v>32</v>
      </c>
      <c r="E3" s="35"/>
      <c r="F3" s="36" t="s">
        <v>33</v>
      </c>
      <c r="G3" s="35"/>
      <c r="H3" s="35" t="s">
        <v>34</v>
      </c>
      <c r="I3" s="36" t="s">
        <v>35</v>
      </c>
      <c r="J3" s="35"/>
      <c r="K3" s="36" t="s">
        <v>36</v>
      </c>
      <c r="L3" s="35"/>
    </row>
    <row r="4" spans="1:12" x14ac:dyDescent="0.25">
      <c r="A4" s="35"/>
      <c r="B4" s="35" t="s">
        <v>37</v>
      </c>
      <c r="C4" s="35" t="s">
        <v>38</v>
      </c>
      <c r="D4" s="38">
        <v>4</v>
      </c>
      <c r="E4" s="36"/>
      <c r="F4" s="45">
        <v>1</v>
      </c>
      <c r="G4" s="35"/>
      <c r="H4" s="35" t="s">
        <v>37</v>
      </c>
      <c r="I4" s="36">
        <f>SUMIF(From,H4,Go)</f>
        <v>1</v>
      </c>
      <c r="J4" s="37" t="s">
        <v>27</v>
      </c>
      <c r="K4" s="42">
        <v>1</v>
      </c>
      <c r="L4" s="35"/>
    </row>
    <row r="5" spans="1:12" x14ac:dyDescent="0.25">
      <c r="A5" s="35"/>
      <c r="B5" s="35" t="s">
        <v>37</v>
      </c>
      <c r="C5" s="35" t="s">
        <v>39</v>
      </c>
      <c r="D5" s="39">
        <v>2</v>
      </c>
      <c r="E5" s="36"/>
      <c r="F5" s="46">
        <v>0</v>
      </c>
      <c r="G5" s="35"/>
      <c r="H5" s="35" t="s">
        <v>38</v>
      </c>
      <c r="I5" s="36">
        <f>SUMIF(From,H5,Go)-SUMIF(To,H5,Go)</f>
        <v>0</v>
      </c>
      <c r="J5" s="37" t="s">
        <v>27</v>
      </c>
      <c r="K5" s="43">
        <v>0</v>
      </c>
      <c r="L5" s="35"/>
    </row>
    <row r="6" spans="1:12" x14ac:dyDescent="0.25">
      <c r="A6" s="35"/>
      <c r="B6" s="35" t="s">
        <v>37</v>
      </c>
      <c r="C6" s="35" t="s">
        <v>40</v>
      </c>
      <c r="D6" s="39">
        <v>8</v>
      </c>
      <c r="E6" s="36"/>
      <c r="F6" s="46">
        <v>0</v>
      </c>
      <c r="G6" s="35"/>
      <c r="H6" s="35" t="s">
        <v>39</v>
      </c>
      <c r="I6" s="36">
        <f>SUMIF(From,H6,Go)-SUMIF(To,H6,Go)</f>
        <v>0</v>
      </c>
      <c r="J6" s="37" t="s">
        <v>27</v>
      </c>
      <c r="K6" s="43">
        <v>0</v>
      </c>
      <c r="L6" s="35"/>
    </row>
    <row r="7" spans="1:12" x14ac:dyDescent="0.25">
      <c r="A7" s="35"/>
      <c r="B7" s="35" t="s">
        <v>38</v>
      </c>
      <c r="C7" s="35" t="s">
        <v>40</v>
      </c>
      <c r="D7" s="39">
        <v>5</v>
      </c>
      <c r="E7" s="36"/>
      <c r="F7" s="46">
        <v>0</v>
      </c>
      <c r="G7" s="35"/>
      <c r="H7" s="35" t="s">
        <v>40</v>
      </c>
      <c r="I7" s="36">
        <f>SUMIF(From,H7,Go)-SUMIF(To,H7,Go)</f>
        <v>0</v>
      </c>
      <c r="J7" s="37" t="s">
        <v>27</v>
      </c>
      <c r="K7" s="43">
        <v>0</v>
      </c>
      <c r="L7" s="35"/>
    </row>
    <row r="8" spans="1:12" x14ac:dyDescent="0.25">
      <c r="A8" s="35"/>
      <c r="B8" s="35" t="s">
        <v>38</v>
      </c>
      <c r="C8" s="35" t="s">
        <v>41</v>
      </c>
      <c r="D8" s="39">
        <v>2</v>
      </c>
      <c r="E8" s="36"/>
      <c r="F8" s="46">
        <v>1</v>
      </c>
      <c r="G8" s="35"/>
      <c r="H8" s="35" t="s">
        <v>41</v>
      </c>
      <c r="I8" s="36">
        <f>SUMIF(From,H8,Go)-SUMIF(To,H8,Go)</f>
        <v>0</v>
      </c>
      <c r="J8" s="37" t="s">
        <v>27</v>
      </c>
      <c r="K8" s="43">
        <v>0</v>
      </c>
      <c r="L8" s="35"/>
    </row>
    <row r="9" spans="1:12" x14ac:dyDescent="0.25">
      <c r="A9" s="35"/>
      <c r="B9" s="35" t="s">
        <v>39</v>
      </c>
      <c r="C9" s="35" t="s">
        <v>40</v>
      </c>
      <c r="D9" s="39">
        <v>6</v>
      </c>
      <c r="E9" s="36"/>
      <c r="F9" s="46">
        <v>0</v>
      </c>
      <c r="G9" s="35"/>
      <c r="H9" s="35" t="s">
        <v>42</v>
      </c>
      <c r="I9" s="36">
        <f>SUMIF(From,H9,Go)-SUMIF(To,H9,Go)</f>
        <v>0</v>
      </c>
      <c r="J9" s="37" t="s">
        <v>27</v>
      </c>
      <c r="K9" s="43">
        <v>0</v>
      </c>
      <c r="L9" s="35"/>
    </row>
    <row r="10" spans="1:12" x14ac:dyDescent="0.25">
      <c r="A10" s="35"/>
      <c r="B10" s="35" t="s">
        <v>39</v>
      </c>
      <c r="C10" s="35" t="s">
        <v>42</v>
      </c>
      <c r="D10" s="39">
        <v>9</v>
      </c>
      <c r="E10" s="36"/>
      <c r="F10" s="46">
        <v>0</v>
      </c>
      <c r="G10" s="35"/>
      <c r="H10" s="35" t="s">
        <v>43</v>
      </c>
      <c r="I10" s="36">
        <f>-SUMIF(To,H10,Go)</f>
        <v>-1</v>
      </c>
      <c r="J10" s="37" t="s">
        <v>27</v>
      </c>
      <c r="K10" s="44">
        <v>-1</v>
      </c>
      <c r="L10" s="35"/>
    </row>
    <row r="11" spans="1:12" x14ac:dyDescent="0.25">
      <c r="A11" s="35"/>
      <c r="B11" s="35" t="s">
        <v>40</v>
      </c>
      <c r="C11" s="35" t="s">
        <v>38</v>
      </c>
      <c r="D11" s="39">
        <v>5</v>
      </c>
      <c r="E11" s="36"/>
      <c r="F11" s="46">
        <v>0</v>
      </c>
      <c r="G11" s="35"/>
      <c r="H11" s="35"/>
      <c r="I11" s="35"/>
      <c r="J11" s="35"/>
      <c r="K11" s="35"/>
      <c r="L11" s="35"/>
    </row>
    <row r="12" spans="1:12" x14ac:dyDescent="0.25">
      <c r="A12" s="35"/>
      <c r="B12" s="35" t="s">
        <v>40</v>
      </c>
      <c r="C12" s="35" t="s">
        <v>39</v>
      </c>
      <c r="D12" s="39">
        <v>6</v>
      </c>
      <c r="E12" s="36"/>
      <c r="F12" s="46">
        <v>0</v>
      </c>
      <c r="G12" s="35"/>
      <c r="H12" s="35"/>
      <c r="I12" s="35"/>
      <c r="J12" s="35"/>
      <c r="K12" s="35"/>
      <c r="L12" s="35"/>
    </row>
    <row r="13" spans="1:12" x14ac:dyDescent="0.25">
      <c r="A13" s="35"/>
      <c r="B13" s="35" t="s">
        <v>40</v>
      </c>
      <c r="C13" s="35" t="s">
        <v>41</v>
      </c>
      <c r="D13" s="39">
        <v>1</v>
      </c>
      <c r="E13" s="36"/>
      <c r="F13" s="46">
        <v>0</v>
      </c>
      <c r="G13" s="35"/>
      <c r="H13" s="35"/>
      <c r="I13" s="35"/>
      <c r="J13" s="35"/>
      <c r="K13" s="35"/>
      <c r="L13" s="35"/>
    </row>
    <row r="14" spans="1:12" x14ac:dyDescent="0.25">
      <c r="A14" s="35"/>
      <c r="B14" s="35" t="s">
        <v>40</v>
      </c>
      <c r="C14" s="35" t="s">
        <v>42</v>
      </c>
      <c r="D14" s="39">
        <v>3</v>
      </c>
      <c r="E14" s="36"/>
      <c r="F14" s="46">
        <v>0</v>
      </c>
      <c r="G14" s="35"/>
      <c r="H14" s="35"/>
      <c r="I14" s="35"/>
      <c r="J14" s="35"/>
      <c r="K14" s="35"/>
      <c r="L14" s="35"/>
    </row>
    <row r="15" spans="1:12" x14ac:dyDescent="0.25">
      <c r="A15" s="35"/>
      <c r="B15" s="35" t="s">
        <v>40</v>
      </c>
      <c r="C15" s="35" t="s">
        <v>43</v>
      </c>
      <c r="D15" s="39">
        <v>4</v>
      </c>
      <c r="E15" s="36"/>
      <c r="F15" s="46">
        <v>1</v>
      </c>
      <c r="G15" s="35"/>
      <c r="H15" s="35"/>
      <c r="I15" s="35"/>
      <c r="J15" s="35"/>
      <c r="K15" s="35"/>
      <c r="L15" s="35"/>
    </row>
    <row r="16" spans="1:12" x14ac:dyDescent="0.25">
      <c r="A16" s="35"/>
      <c r="B16" s="35" t="s">
        <v>41</v>
      </c>
      <c r="C16" s="35" t="s">
        <v>38</v>
      </c>
      <c r="D16" s="39">
        <v>2</v>
      </c>
      <c r="E16" s="36"/>
      <c r="F16" s="46">
        <v>0</v>
      </c>
      <c r="G16" s="35"/>
      <c r="H16" s="35"/>
      <c r="I16" s="35"/>
      <c r="J16" s="35"/>
      <c r="K16" s="35"/>
      <c r="L16" s="35"/>
    </row>
    <row r="17" spans="1:12" x14ac:dyDescent="0.25">
      <c r="A17" s="35"/>
      <c r="B17" s="35" t="s">
        <v>41</v>
      </c>
      <c r="C17" s="35" t="s">
        <v>40</v>
      </c>
      <c r="D17" s="39">
        <v>1</v>
      </c>
      <c r="E17" s="36"/>
      <c r="F17" s="46">
        <v>1</v>
      </c>
      <c r="G17" s="35"/>
      <c r="H17" s="35"/>
      <c r="I17" s="35"/>
      <c r="J17" s="35"/>
      <c r="K17" s="35"/>
      <c r="L17" s="35"/>
    </row>
    <row r="18" spans="1:12" x14ac:dyDescent="0.25">
      <c r="A18" s="35"/>
      <c r="B18" s="35" t="s">
        <v>41</v>
      </c>
      <c r="C18" s="35" t="s">
        <v>43</v>
      </c>
      <c r="D18" s="39">
        <v>7</v>
      </c>
      <c r="E18" s="36"/>
      <c r="F18" s="46">
        <v>0</v>
      </c>
      <c r="G18" s="35"/>
      <c r="H18" s="35"/>
      <c r="I18" s="35"/>
      <c r="J18" s="35"/>
      <c r="K18" s="35"/>
      <c r="L18" s="35"/>
    </row>
    <row r="19" spans="1:12" x14ac:dyDescent="0.25">
      <c r="A19" s="35"/>
      <c r="B19" s="35" t="s">
        <v>42</v>
      </c>
      <c r="C19" s="35" t="s">
        <v>39</v>
      </c>
      <c r="D19" s="39">
        <v>9</v>
      </c>
      <c r="E19" s="36"/>
      <c r="F19" s="46">
        <v>0</v>
      </c>
      <c r="G19" s="35"/>
      <c r="H19" s="35"/>
      <c r="I19" s="35"/>
      <c r="J19" s="35"/>
      <c r="K19" s="35"/>
      <c r="L19" s="35"/>
    </row>
    <row r="20" spans="1:12" x14ac:dyDescent="0.25">
      <c r="A20" s="35"/>
      <c r="B20" s="35" t="s">
        <v>42</v>
      </c>
      <c r="C20" s="35" t="s">
        <v>40</v>
      </c>
      <c r="D20" s="39">
        <v>3</v>
      </c>
      <c r="E20" s="36"/>
      <c r="F20" s="46">
        <v>0</v>
      </c>
      <c r="G20" s="35"/>
      <c r="H20" s="35"/>
      <c r="I20" s="35"/>
      <c r="J20" s="35"/>
      <c r="K20" s="35"/>
      <c r="L20" s="35"/>
    </row>
    <row r="21" spans="1:12" x14ac:dyDescent="0.25">
      <c r="A21" s="35"/>
      <c r="B21" s="35" t="s">
        <v>42</v>
      </c>
      <c r="C21" s="35" t="s">
        <v>43</v>
      </c>
      <c r="D21" s="40">
        <v>5</v>
      </c>
      <c r="E21" s="36"/>
      <c r="F21" s="47">
        <v>0</v>
      </c>
      <c r="G21" s="35"/>
      <c r="H21" s="35"/>
      <c r="I21" s="35"/>
      <c r="J21" s="35"/>
      <c r="K21" s="35"/>
      <c r="L21" s="35"/>
    </row>
    <row r="22" spans="1:12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25">
      <c r="A23" s="35"/>
      <c r="B23" s="35"/>
      <c r="C23" s="35"/>
      <c r="D23" s="35" t="s">
        <v>44</v>
      </c>
      <c r="E23" s="35"/>
      <c r="F23" s="41">
        <f>SUMPRODUCT(Distance,Go)</f>
        <v>11</v>
      </c>
      <c r="G23" s="35"/>
      <c r="H23" s="35"/>
      <c r="I23" s="35"/>
      <c r="J23" s="35"/>
      <c r="K23" s="35"/>
      <c r="L23" s="35"/>
    </row>
    <row r="24" spans="1:12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Sensitivity Report 1</vt:lpstr>
      <vt:lpstr>Example1</vt:lpstr>
      <vt:lpstr>Example2</vt:lpstr>
      <vt:lpstr>Example3</vt:lpstr>
      <vt:lpstr>Demand</vt:lpstr>
      <vt:lpstr>Distance</vt:lpstr>
      <vt:lpstr>From</vt:lpstr>
      <vt:lpstr>Go</vt:lpstr>
      <vt:lpstr>NetFlow</vt:lpstr>
      <vt:lpstr>OrderSize</vt:lpstr>
      <vt:lpstr>ResourcesAvailable</vt:lpstr>
      <vt:lpstr>ResourcesUsed</vt:lpstr>
      <vt:lpstr>Shipments</vt:lpstr>
      <vt:lpstr>Supply</vt:lpstr>
      <vt:lpstr>SupplyDemand</vt:lpstr>
      <vt:lpstr>To</vt:lpstr>
      <vt:lpstr>TotalCost</vt:lpstr>
      <vt:lpstr>TotalDistance</vt:lpstr>
      <vt:lpstr>TotalIn</vt:lpstr>
      <vt:lpstr>TotalOut</vt:lpstr>
      <vt:lpstr>TotalProfit</vt:lpstr>
      <vt:lpstr>UnitCost</vt:lpstr>
      <vt:lpstr>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2025-07-31T09:35:17Z</dcterms:created>
  <dcterms:modified xsi:type="dcterms:W3CDTF">2025-07-31T10:40:32Z</dcterms:modified>
</cp:coreProperties>
</file>