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M32_Workspace\sg90arma6cvgdb3\"/>
    </mc:Choice>
  </mc:AlternateContent>
  <bookViews>
    <workbookView xWindow="0" yWindow="0" windowWidth="28800" windowHeight="14100" tabRatio="500" activeTab="5"/>
  </bookViews>
  <sheets>
    <sheet name="TIMER" sheetId="1" r:id="rId1"/>
    <sheet name="PWMSG90" sheetId="2" r:id="rId2"/>
    <sheet name="PWM" sheetId="3" r:id="rId3"/>
    <sheet name="FREQ" sheetId="4" r:id="rId4"/>
    <sheet name="FREQ (2)" sheetId="7" r:id="rId5"/>
    <sheet name="Arkusz2" sheetId="5" r:id="rId6"/>
    <sheet name="Arkusz3" sheetId="6" r:id="rId7"/>
  </sheets>
  <definedNames>
    <definedName name="ARR" localSheetId="4">'FREQ (2)'!$D$9</definedName>
    <definedName name="ARR">FREQ!$D$9</definedName>
    <definedName name="CKD" localSheetId="4">'FREQ (2)'!$D$8</definedName>
    <definedName name="CKD">FREQ!$D$8</definedName>
    <definedName name="FCLK" localSheetId="4">'FREQ (2)'!$D$6</definedName>
    <definedName name="FCLK">FREQ!$D$6</definedName>
    <definedName name="PSC" localSheetId="4">'FREQ (2)'!$D$7</definedName>
    <definedName name="PSC">FREQ!$D$7</definedName>
    <definedName name="TIM_CLK" localSheetId="4">'FREQ (2)'!$D$6</definedName>
    <definedName name="TIM_CLK">FREQ!$D$6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8" i="5" l="1"/>
  <c r="C24" i="5"/>
  <c r="K18" i="5"/>
  <c r="K14" i="5"/>
  <c r="G18" i="5"/>
  <c r="G14" i="5"/>
  <c r="C19" i="5"/>
  <c r="C13" i="5"/>
  <c r="F4" i="5"/>
  <c r="D21" i="7" l="1"/>
  <c r="D22" i="7"/>
  <c r="D23" i="7"/>
  <c r="D24" i="7"/>
  <c r="D25" i="7"/>
  <c r="D26" i="7"/>
  <c r="D20" i="7"/>
  <c r="D19" i="7"/>
  <c r="D23" i="4"/>
  <c r="D24" i="4"/>
  <c r="D25" i="4"/>
  <c r="D26" i="4"/>
  <c r="D27" i="4"/>
  <c r="D22" i="4"/>
  <c r="D21" i="4"/>
  <c r="D20" i="4"/>
  <c r="D15" i="7"/>
  <c r="D6" i="7"/>
  <c r="D1" i="7" s="1"/>
  <c r="D2" i="7" s="1"/>
  <c r="D3" i="7" s="1"/>
  <c r="D15" i="4" l="1"/>
  <c r="D6" i="4"/>
  <c r="D1" i="4" s="1"/>
  <c r="D2" i="4" s="1"/>
  <c r="D3" i="4" s="1"/>
  <c r="D6" i="3"/>
  <c r="D7" i="3" s="1"/>
  <c r="D1" i="3"/>
  <c r="D2" i="3" s="1"/>
  <c r="D3" i="3" s="1"/>
  <c r="D6" i="2"/>
  <c r="D7" i="2" s="1"/>
  <c r="D2" i="2"/>
  <c r="D3" i="2" s="1"/>
  <c r="D6" i="1"/>
  <c r="D9" i="1" s="1"/>
  <c r="D2" i="1"/>
  <c r="D3" i="1" s="1"/>
</calcChain>
</file>

<file path=xl/sharedStrings.xml><?xml version="1.0" encoding="utf-8"?>
<sst xmlns="http://schemas.openxmlformats.org/spreadsheetml/2006/main" count="162" uniqueCount="41">
  <si>
    <t>INT_FREQ</t>
  </si>
  <si>
    <t>Hz czyli x/sek</t>
  </si>
  <si>
    <t xml:space="preserve">tick co </t>
  </si>
  <si>
    <t>sekundy</t>
  </si>
  <si>
    <t>milisekundy</t>
  </si>
  <si>
    <t>TIM_CLK</t>
  </si>
  <si>
    <t>FCLK</t>
  </si>
  <si>
    <t>MHz</t>
  </si>
  <si>
    <t>Hz</t>
  </si>
  <si>
    <t>Prescaler</t>
  </si>
  <si>
    <t>PSC</t>
  </si>
  <si>
    <t>max 65535</t>
  </si>
  <si>
    <t>Internal Clock Division</t>
  </si>
  <si>
    <t>CKD</t>
  </si>
  <si>
    <t>Counter Period (AutoReload Register)</t>
  </si>
  <si>
    <t>ARR</t>
  </si>
  <si>
    <t>S</t>
  </si>
  <si>
    <t>ms</t>
  </si>
  <si>
    <t>f=</t>
  </si>
  <si>
    <t>CCR</t>
  </si>
  <si>
    <t>krok CCR</t>
  </si>
  <si>
    <t>ms = 1/64000 z 20ms</t>
  </si>
  <si>
    <t>ms = 1/72000 z 20ms</t>
  </si>
  <si>
    <t xml:space="preserve">interpolacja </t>
  </si>
  <si>
    <t>map:</t>
  </si>
  <si>
    <t>x</t>
  </si>
  <si>
    <t>fromLow</t>
  </si>
  <si>
    <t>fromHigh</t>
  </si>
  <si>
    <t>toLow</t>
  </si>
  <si>
    <t>toHigh</t>
  </si>
  <si>
    <t>Servo1</t>
  </si>
  <si>
    <t>Servo2</t>
  </si>
  <si>
    <t>maxCCR</t>
  </si>
  <si>
    <t>int</t>
  </si>
  <si>
    <t>plus45CCR</t>
  </si>
  <si>
    <t>zeroCCR</t>
  </si>
  <si>
    <t>minus45CCR</t>
  </si>
  <si>
    <t>minCCR</t>
  </si>
  <si>
    <t>(x - fromLow) * (toHigh - toLow) / (fromHigh - fromLow) + toLow</t>
  </si>
  <si>
    <t>Servo3</t>
  </si>
  <si>
    <t>Servo4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</si>
</sst>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"/>
  </numFmts>
  <fonts count="6">
    <font>
      <sz val="11"/>
      <color rgb="FF0000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b/>
      <sz val="11"/>
      <color rgb="FF000000"/>
      <name val="Czcionka tekstu podstawowego"/>
    </font>
  </fonts>
  <fills count="6">
    <fill>
      <patternFill patternType="none"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C6EFCE"/>
        <bgColor rgb="FFCCFFFF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4" fillId="4" borderId="0" applyBorder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2" borderId="1" xfId="1" applyFont="1" applyFill="1" applyBorder="1" applyAlignment="1" applyProtection="1"/>
    <xf numFmtId="0" fontId="2" fillId="0" borderId="0" xfId="0" applyFont="1" applyAlignment="1">
      <alignment horizontal="right"/>
    </xf>
    <xf numFmtId="0" fontId="3" fillId="3" borderId="0" xfId="1" applyFont="1" applyFill="1" applyBorder="1" applyAlignment="1" applyProtection="1"/>
    <xf numFmtId="0" fontId="4" fillId="4" borderId="2" xfId="1" applyBorder="1" applyAlignment="1" applyProtection="1"/>
    <xf numFmtId="2" fontId="4" fillId="4" borderId="2" xfId="1" applyNumberFormat="1" applyBorder="1" applyAlignment="1" applyProtection="1"/>
    <xf numFmtId="0" fontId="0" fillId="0" borderId="0" xfId="0" applyFont="1" applyAlignment="1">
      <alignment horizontal="right"/>
    </xf>
    <xf numFmtId="2" fontId="4" fillId="4" borderId="1" xfId="1" applyNumberFormat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2" fontId="1" fillId="2" borderId="1" xfId="1" applyNumberFormat="1" applyFont="1" applyFill="1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  <xf numFmtId="0" fontId="5" fillId="5" borderId="0" xfId="0" applyFont="1" applyFill="1"/>
    <xf numFmtId="1" fontId="0" fillId="0" borderId="0" xfId="0" applyNumberForma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F3F76"/>
      <rgbColor rgb="FF3F3F3F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941160" y="0"/>
          <a:ext cx="628596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941160" y="2571480"/>
          <a:ext cx="654300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390240</xdr:colOff>
      <xdr:row>10</xdr:row>
      <xdr:rowOff>104400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018920" y="0"/>
          <a:ext cx="6286320" cy="1961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171360</xdr:rowOff>
    </xdr:from>
    <xdr:to>
      <xdr:col>16</xdr:col>
      <xdr:colOff>647280</xdr:colOff>
      <xdr:row>33</xdr:row>
      <xdr:rowOff>56880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018920" y="2571480"/>
          <a:ext cx="6543360" cy="35049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6" name="Picture 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34240" y="0"/>
          <a:ext cx="6286320" cy="1856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34240" y="2449800"/>
          <a:ext cx="6543360" cy="339084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8" name="Image 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575600" y="151920"/>
          <a:ext cx="3210480" cy="18093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104760</xdr:colOff>
      <xdr:row>0</xdr:row>
      <xdr:rowOff>0</xdr:rowOff>
    </xdr:from>
    <xdr:to>
      <xdr:col>16</xdr:col>
      <xdr:colOff>390600</xdr:colOff>
      <xdr:row>10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753335" y="0"/>
          <a:ext cx="6200865" cy="196177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104760</xdr:colOff>
      <xdr:row>13</xdr:row>
      <xdr:rowOff>171720</xdr:rowOff>
    </xdr:from>
    <xdr:to>
      <xdr:col>16</xdr:col>
      <xdr:colOff>647640</xdr:colOff>
      <xdr:row>33</xdr:row>
      <xdr:rowOff>57240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7753335" y="2572020"/>
          <a:ext cx="6457905" cy="35050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15</xdr:col>
      <xdr:colOff>479010</xdr:colOff>
      <xdr:row>0</xdr:row>
      <xdr:rowOff>151920</xdr:rowOff>
    </xdr:from>
    <xdr:to>
      <xdr:col>20</xdr:col>
      <xdr:colOff>355530</xdr:colOff>
      <xdr:row>11</xdr:row>
      <xdr:rowOff>33480</xdr:rowOff>
    </xdr:to>
    <xdr:pic>
      <xdr:nvPicPr>
        <xdr:cNvPr id="4" name="Image 1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3385385" y="151920"/>
          <a:ext cx="3162645" cy="191991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1000</v>
      </c>
      <c r="E1" t="s">
        <v>1</v>
      </c>
    </row>
    <row r="2" spans="2:5">
      <c r="C2" t="s">
        <v>2</v>
      </c>
      <c r="D2">
        <f>1/D1</f>
        <v>1E-3</v>
      </c>
      <c r="E2" t="s">
        <v>3</v>
      </c>
    </row>
    <row r="3" spans="2:5">
      <c r="C3" t="s">
        <v>2</v>
      </c>
      <c r="D3">
        <f>D2*1000</f>
        <v>1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2">
        <v>65535</v>
      </c>
      <c r="E7" t="s">
        <v>11</v>
      </c>
    </row>
    <row r="8" spans="2:5" ht="15">
      <c r="B8" s="3" t="s">
        <v>12</v>
      </c>
      <c r="C8" t="s">
        <v>13</v>
      </c>
      <c r="D8" s="2">
        <v>1</v>
      </c>
      <c r="E8" t="s">
        <v>11</v>
      </c>
    </row>
    <row r="9" spans="2:5" ht="15">
      <c r="B9" s="3" t="s">
        <v>14</v>
      </c>
      <c r="C9" t="s">
        <v>15</v>
      </c>
      <c r="D9" s="4">
        <f>(D6/(D1*(D7+1)*(D8+1)))-1</f>
        <v>-0.45068359375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zoomScaleNormal="100" workbookViewId="0">
      <selection activeCell="D10" sqref="D10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1025" width="8.625" customWidth="1"/>
  </cols>
  <sheetData>
    <row r="1" spans="2:5">
      <c r="C1" t="s">
        <v>0</v>
      </c>
      <c r="D1" s="2">
        <v>50</v>
      </c>
      <c r="E1" t="s">
        <v>1</v>
      </c>
    </row>
    <row r="2" spans="2:5">
      <c r="C2" t="s">
        <v>2</v>
      </c>
      <c r="D2">
        <f>1/D1</f>
        <v>0.02</v>
      </c>
      <c r="E2" t="s">
        <v>3</v>
      </c>
    </row>
    <row r="3" spans="2:5">
      <c r="C3" t="s">
        <v>2</v>
      </c>
      <c r="D3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2">
        <v>72</v>
      </c>
      <c r="E5" t="s">
        <v>7</v>
      </c>
    </row>
    <row r="6" spans="2:5" ht="15">
      <c r="B6" s="3" t="s">
        <v>5</v>
      </c>
      <c r="C6" t="s">
        <v>6</v>
      </c>
      <c r="D6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5">
        <f>(D6/(D1*(D9+1)*(D8+1)))-1</f>
        <v>143</v>
      </c>
      <c r="E7" t="s">
        <v>11</v>
      </c>
    </row>
    <row r="8" spans="2:5" ht="15">
      <c r="B8" s="3" t="s">
        <v>12</v>
      </c>
      <c r="C8" t="s">
        <v>13</v>
      </c>
      <c r="D8" s="2">
        <v>0</v>
      </c>
      <c r="E8" t="s">
        <v>11</v>
      </c>
    </row>
    <row r="9" spans="2:5" ht="15">
      <c r="B9" s="3" t="s">
        <v>14</v>
      </c>
      <c r="C9" t="s">
        <v>15</v>
      </c>
      <c r="D9" s="2">
        <v>9999</v>
      </c>
      <c r="E9" t="s">
        <v>11</v>
      </c>
    </row>
    <row r="10" spans="2:5">
      <c r="D10" t="s">
        <v>16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zoomScaleNormal="100" workbookViewId="0">
      <selection activeCell="D9" sqref="D9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9.625" customWidth="1"/>
    <col min="5" max="1025" width="8.625" customWidth="1"/>
  </cols>
  <sheetData>
    <row r="1" spans="2:5">
      <c r="C1" t="s">
        <v>0</v>
      </c>
      <c r="D1" s="2">
        <f>14*1098.15963058286</f>
        <v>15374.234828160041</v>
      </c>
      <c r="E1" t="s">
        <v>1</v>
      </c>
    </row>
    <row r="2" spans="2:5">
      <c r="C2" t="s">
        <v>2</v>
      </c>
      <c r="D2">
        <f>1/D1</f>
        <v>6.5043887463482836E-5</v>
      </c>
      <c r="E2" t="s">
        <v>3</v>
      </c>
    </row>
    <row r="3" spans="2:5">
      <c r="C3" t="s">
        <v>2</v>
      </c>
      <c r="D3">
        <f>D2*1000</f>
        <v>6.504388746348283E-2</v>
      </c>
      <c r="E3" t="s">
        <v>4</v>
      </c>
    </row>
    <row r="5" spans="2:5" ht="15">
      <c r="B5" s="3" t="s">
        <v>5</v>
      </c>
      <c r="C5" t="s">
        <v>6</v>
      </c>
      <c r="D5" s="2">
        <v>64</v>
      </c>
      <c r="E5" t="s">
        <v>7</v>
      </c>
    </row>
    <row r="6" spans="2:5" ht="15">
      <c r="B6" s="3" t="s">
        <v>5</v>
      </c>
      <c r="C6" t="s">
        <v>6</v>
      </c>
      <c r="D6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6">
        <f>(D6/(D1*(D9+1)*(D8+1)))-1</f>
        <v>-0.99674780562682586</v>
      </c>
      <c r="E7" t="s">
        <v>11</v>
      </c>
    </row>
    <row r="8" spans="2:5" ht="15">
      <c r="B8" s="3" t="s">
        <v>12</v>
      </c>
      <c r="C8" t="s">
        <v>13</v>
      </c>
      <c r="D8" s="2">
        <v>19</v>
      </c>
      <c r="E8" t="s">
        <v>11</v>
      </c>
    </row>
    <row r="9" spans="2:5" ht="15">
      <c r="B9" s="3" t="s">
        <v>14</v>
      </c>
      <c r="C9" t="s">
        <v>15</v>
      </c>
      <c r="D9" s="2">
        <v>63999</v>
      </c>
      <c r="E9" t="s">
        <v>11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7"/>
  <sheetViews>
    <sheetView zoomScaleNormal="100" workbookViewId="0">
      <selection activeCell="E36" sqref="E36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50</v>
      </c>
      <c r="E1" t="s">
        <v>1</v>
      </c>
    </row>
    <row r="2" spans="2:5">
      <c r="C2" t="s">
        <v>2</v>
      </c>
      <c r="D2" s="9">
        <f>1/D1</f>
        <v>0.02</v>
      </c>
      <c r="E2" t="s">
        <v>3</v>
      </c>
    </row>
    <row r="3" spans="2:5">
      <c r="C3" t="s">
        <v>2</v>
      </c>
      <c r="D3" s="9">
        <f>D2*1000</f>
        <v>20</v>
      </c>
      <c r="E3" t="s">
        <v>4</v>
      </c>
    </row>
    <row r="5" spans="2:5" ht="15">
      <c r="B5" s="3" t="s">
        <v>5</v>
      </c>
      <c r="C5" t="s">
        <v>6</v>
      </c>
      <c r="D5" s="10">
        <v>64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64000000</v>
      </c>
      <c r="E6" t="s">
        <v>8</v>
      </c>
    </row>
    <row r="7" spans="2:5" ht="15">
      <c r="B7" s="3" t="s">
        <v>9</v>
      </c>
      <c r="C7" t="s">
        <v>10</v>
      </c>
      <c r="D7" s="10">
        <v>19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63999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9" spans="3:5">
      <c r="D19" s="9" t="s">
        <v>19</v>
      </c>
    </row>
    <row r="20" spans="3:5">
      <c r="C20" t="s">
        <v>20</v>
      </c>
      <c r="D20" s="11">
        <f>20/(ARR+1)</f>
        <v>3.1250000000000001E-4</v>
      </c>
      <c r="E20" t="s">
        <v>21</v>
      </c>
    </row>
    <row r="21" spans="3:5">
      <c r="C21">
        <v>1.5</v>
      </c>
      <c r="D21" s="9">
        <f>C21/$D$20</f>
        <v>4800</v>
      </c>
    </row>
    <row r="22" spans="3:5">
      <c r="C22">
        <v>1</v>
      </c>
      <c r="D22" s="9">
        <f>C22/$D$20</f>
        <v>3200</v>
      </c>
    </row>
    <row r="23" spans="3:5">
      <c r="C23">
        <v>2</v>
      </c>
      <c r="D23" s="9">
        <f t="shared" ref="D23:D27" si="0">C23/$D$20</f>
        <v>6400</v>
      </c>
    </row>
    <row r="24" spans="3:5">
      <c r="C24">
        <v>20</v>
      </c>
      <c r="D24" s="9">
        <f t="shared" si="0"/>
        <v>64000</v>
      </c>
    </row>
    <row r="25" spans="3:5">
      <c r="D25" s="9">
        <f t="shared" si="0"/>
        <v>0</v>
      </c>
    </row>
    <row r="26" spans="3:5">
      <c r="D26" s="9">
        <f t="shared" si="0"/>
        <v>0</v>
      </c>
    </row>
    <row r="27" spans="3:5">
      <c r="D27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6"/>
  <sheetViews>
    <sheetView zoomScaleNormal="100" workbookViewId="0">
      <selection activeCell="D11" sqref="D11"/>
    </sheetView>
  </sheetViews>
  <sheetFormatPr defaultRowHeight="14.25"/>
  <cols>
    <col min="1" max="1" width="8.625" customWidth="1"/>
    <col min="2" max="2" width="35.375" style="1" customWidth="1"/>
    <col min="3" max="3" width="9.875" customWidth="1"/>
    <col min="4" max="4" width="11.375" style="9" bestFit="1" customWidth="1"/>
    <col min="5" max="5" width="17.875" customWidth="1"/>
    <col min="6" max="1025" width="8.625" customWidth="1"/>
  </cols>
  <sheetData>
    <row r="1" spans="2:5">
      <c r="C1" t="s">
        <v>0</v>
      </c>
      <c r="D1" s="8">
        <f>TIM_CLK/((ARR+1)*(PSC+1)*(CKD+1))</f>
        <v>49.999996589770575</v>
      </c>
      <c r="E1" t="s">
        <v>1</v>
      </c>
    </row>
    <row r="2" spans="2:5">
      <c r="C2" t="s">
        <v>2</v>
      </c>
      <c r="D2" s="9">
        <f>1/D1</f>
        <v>2.0000001364091864E-2</v>
      </c>
      <c r="E2" t="s">
        <v>3</v>
      </c>
    </row>
    <row r="3" spans="2:5">
      <c r="C3" t="s">
        <v>2</v>
      </c>
      <c r="D3" s="9">
        <f>D2*1000</f>
        <v>20.000001364091865</v>
      </c>
      <c r="E3" t="s">
        <v>4</v>
      </c>
    </row>
    <row r="5" spans="2:5" ht="15">
      <c r="B5" s="3" t="s">
        <v>5</v>
      </c>
      <c r="C5" t="s">
        <v>6</v>
      </c>
      <c r="D5" s="10">
        <v>72</v>
      </c>
      <c r="E5" t="s">
        <v>7</v>
      </c>
    </row>
    <row r="6" spans="2:5" ht="15">
      <c r="B6" s="3" t="s">
        <v>5</v>
      </c>
      <c r="C6" t="s">
        <v>6</v>
      </c>
      <c r="D6" s="9">
        <f>D5*1000000</f>
        <v>72000000</v>
      </c>
      <c r="E6" t="s">
        <v>8</v>
      </c>
    </row>
    <row r="7" spans="2:5" ht="15">
      <c r="B7" s="3" t="s">
        <v>9</v>
      </c>
      <c r="C7" t="s">
        <v>10</v>
      </c>
      <c r="D7" s="10">
        <v>23</v>
      </c>
      <c r="E7" t="s">
        <v>11</v>
      </c>
    </row>
    <row r="8" spans="2:5" ht="15">
      <c r="B8" s="3" t="s">
        <v>12</v>
      </c>
      <c r="C8" t="s">
        <v>13</v>
      </c>
      <c r="D8" s="10">
        <v>0</v>
      </c>
      <c r="E8" t="s">
        <v>11</v>
      </c>
    </row>
    <row r="9" spans="2:5" ht="15">
      <c r="B9" s="3" t="s">
        <v>14</v>
      </c>
      <c r="C9" t="s">
        <v>15</v>
      </c>
      <c r="D9" s="10">
        <v>59999.004092275594</v>
      </c>
      <c r="E9" t="s">
        <v>11</v>
      </c>
    </row>
    <row r="14" spans="2:5">
      <c r="C14" s="7" t="s">
        <v>2</v>
      </c>
      <c r="D14" s="9">
        <v>20</v>
      </c>
      <c r="E14" t="s">
        <v>17</v>
      </c>
    </row>
    <row r="15" spans="2:5">
      <c r="C15" s="7" t="s">
        <v>18</v>
      </c>
      <c r="D15" s="9">
        <f>1/D14*1000</f>
        <v>50</v>
      </c>
      <c r="E15" t="s">
        <v>8</v>
      </c>
    </row>
    <row r="18" spans="3:5">
      <c r="D18" s="9" t="s">
        <v>19</v>
      </c>
    </row>
    <row r="19" spans="3:5">
      <c r="C19" t="s">
        <v>20</v>
      </c>
      <c r="D19" s="11">
        <f>20/(ARR+1)</f>
        <v>3.3333331059847045E-4</v>
      </c>
      <c r="E19" t="s">
        <v>22</v>
      </c>
    </row>
    <row r="20" spans="3:5">
      <c r="C20">
        <v>1.5</v>
      </c>
      <c r="D20" s="9">
        <f>C20/$D$19</f>
        <v>4500.0003069206696</v>
      </c>
    </row>
    <row r="21" spans="3:5">
      <c r="C21">
        <v>1</v>
      </c>
      <c r="D21" s="9">
        <f t="shared" ref="D21:D26" si="0">C21/$D$19</f>
        <v>3000.0002046137797</v>
      </c>
    </row>
    <row r="22" spans="3:5">
      <c r="C22">
        <v>2</v>
      </c>
      <c r="D22" s="9">
        <f t="shared" si="0"/>
        <v>6000.0004092275594</v>
      </c>
    </row>
    <row r="23" spans="3:5">
      <c r="C23">
        <v>20</v>
      </c>
      <c r="D23" s="9">
        <f t="shared" si="0"/>
        <v>60000.004092275602</v>
      </c>
    </row>
    <row r="24" spans="3:5">
      <c r="D24" s="9">
        <f t="shared" si="0"/>
        <v>0</v>
      </c>
    </row>
    <row r="25" spans="3:5">
      <c r="D25" s="9">
        <f t="shared" si="0"/>
        <v>0</v>
      </c>
    </row>
    <row r="26" spans="3:5">
      <c r="D26" s="9">
        <f t="shared" si="0"/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A7" zoomScaleNormal="100" workbookViewId="0">
      <selection activeCell="G21" sqref="G21"/>
    </sheetView>
  </sheetViews>
  <sheetFormatPr defaultRowHeight="14.25"/>
  <cols>
    <col min="2" max="1027" width="8.625" customWidth="1"/>
  </cols>
  <sheetData>
    <row r="1" spans="1:11">
      <c r="B1" t="s">
        <v>23</v>
      </c>
    </row>
    <row r="2" spans="1:11">
      <c r="B2" t="s">
        <v>24</v>
      </c>
    </row>
    <row r="3" spans="1:11">
      <c r="B3" t="s">
        <v>25</v>
      </c>
      <c r="C3">
        <v>-60</v>
      </c>
    </row>
    <row r="4" spans="1:11" ht="15">
      <c r="B4" t="s">
        <v>26</v>
      </c>
      <c r="C4">
        <v>-90</v>
      </c>
      <c r="F4" s="14">
        <f xml:space="preserve"> (C3 - C4) * (C7 - C6) / (C5 - C4) + C6</f>
        <v>-600</v>
      </c>
    </row>
    <row r="5" spans="1:11">
      <c r="B5" t="s">
        <v>27</v>
      </c>
      <c r="C5">
        <v>-45</v>
      </c>
    </row>
    <row r="6" spans="1:11">
      <c r="B6" t="s">
        <v>28</v>
      </c>
      <c r="C6">
        <v>-900</v>
      </c>
    </row>
    <row r="7" spans="1:11">
      <c r="B7" t="s">
        <v>29</v>
      </c>
      <c r="C7">
        <v>-450</v>
      </c>
    </row>
    <row r="10" spans="1:11">
      <c r="D10" t="s">
        <v>38</v>
      </c>
    </row>
    <row r="12" spans="1:11">
      <c r="B12" t="s">
        <v>30</v>
      </c>
      <c r="D12" s="12"/>
      <c r="E12" s="12"/>
      <c r="F12" t="s">
        <v>31</v>
      </c>
      <c r="J12" t="s">
        <v>39</v>
      </c>
    </row>
    <row r="13" spans="1:11" ht="15">
      <c r="B13">
        <v>90</v>
      </c>
      <c r="C13" s="15">
        <f>(B13 - B15) * (C14 - C15) / (B14 - B15) + C15</f>
        <v>6644.0789473684208</v>
      </c>
      <c r="E13" s="13" t="s">
        <v>32</v>
      </c>
      <c r="F13" s="13">
        <v>95</v>
      </c>
      <c r="G13" s="13">
        <v>7300</v>
      </c>
      <c r="I13" s="13" t="s">
        <v>32</v>
      </c>
      <c r="J13" s="13">
        <v>97</v>
      </c>
      <c r="K13" s="13">
        <v>8200</v>
      </c>
    </row>
    <row r="14" spans="1:11" ht="15">
      <c r="A14" s="13" t="s">
        <v>32</v>
      </c>
      <c r="B14" s="13">
        <v>83</v>
      </c>
      <c r="C14" s="13">
        <v>6400</v>
      </c>
      <c r="F14">
        <v>90</v>
      </c>
      <c r="G14" s="15">
        <f>(F14 - F15) * (G13 - G15) / (F13 - F15) + G15</f>
        <v>7135</v>
      </c>
      <c r="J14">
        <v>90</v>
      </c>
      <c r="K14" s="15">
        <f>(J14 - J15) * (K13 - K15) / (J13 - J15) + K15</f>
        <v>7894.4230769230771</v>
      </c>
    </row>
    <row r="15" spans="1:11" ht="15">
      <c r="A15" s="13" t="s">
        <v>34</v>
      </c>
      <c r="B15" s="13">
        <v>45</v>
      </c>
      <c r="C15" s="13">
        <v>5075</v>
      </c>
      <c r="E15" s="13" t="s">
        <v>34</v>
      </c>
      <c r="F15" s="13">
        <v>45</v>
      </c>
      <c r="G15" s="13">
        <v>5650</v>
      </c>
      <c r="I15" s="13" t="s">
        <v>34</v>
      </c>
      <c r="J15" s="13">
        <v>45</v>
      </c>
      <c r="K15" s="13">
        <v>5930</v>
      </c>
    </row>
    <row r="16" spans="1:11" ht="15">
      <c r="A16" s="13" t="s">
        <v>35</v>
      </c>
      <c r="B16" s="13">
        <v>0</v>
      </c>
      <c r="C16" s="13">
        <v>3680</v>
      </c>
      <c r="E16" s="13" t="s">
        <v>35</v>
      </c>
      <c r="F16" s="13">
        <v>0</v>
      </c>
      <c r="G16" s="13">
        <v>4400</v>
      </c>
      <c r="I16" s="13" t="s">
        <v>35</v>
      </c>
      <c r="J16" s="13">
        <v>0</v>
      </c>
      <c r="K16" s="13">
        <v>4550</v>
      </c>
    </row>
    <row r="17" spans="1:14" ht="15">
      <c r="A17" s="13" t="s">
        <v>36</v>
      </c>
      <c r="B17" s="13">
        <v>-45</v>
      </c>
      <c r="C17" s="13">
        <v>2375</v>
      </c>
      <c r="E17" s="13" t="s">
        <v>36</v>
      </c>
      <c r="F17" s="13">
        <v>-45</v>
      </c>
      <c r="G17" s="13">
        <v>3085</v>
      </c>
      <c r="I17" s="13" t="s">
        <v>36</v>
      </c>
      <c r="J17" s="13">
        <v>-45</v>
      </c>
      <c r="K17" s="13">
        <v>3340</v>
      </c>
    </row>
    <row r="18" spans="1:14" ht="15">
      <c r="A18" s="13" t="s">
        <v>37</v>
      </c>
      <c r="B18" s="13">
        <v>-83</v>
      </c>
      <c r="C18" s="13">
        <v>1550</v>
      </c>
      <c r="F18">
        <v>-90</v>
      </c>
      <c r="G18" s="15">
        <f>(F18 - F17) * (G19 - G17) / (F19 - F17) + G17</f>
        <v>1793.5</v>
      </c>
      <c r="J18">
        <v>-90</v>
      </c>
      <c r="K18" s="15">
        <f>(J18 - J17) * (K19 - K17) / (J19 - J17) + K17</f>
        <v>2093.8461538461538</v>
      </c>
    </row>
    <row r="19" spans="1:14" ht="15">
      <c r="B19">
        <v>-90</v>
      </c>
      <c r="C19" s="15">
        <f>(B19 - B17) * (C18 - C17) / (B18 - B17) + C17</f>
        <v>1398.0263157894738</v>
      </c>
      <c r="E19" s="13" t="s">
        <v>37</v>
      </c>
      <c r="F19" s="13">
        <v>-95</v>
      </c>
      <c r="G19" s="13">
        <v>1650</v>
      </c>
      <c r="I19" s="13" t="s">
        <v>37</v>
      </c>
      <c r="J19" s="13">
        <v>-97</v>
      </c>
      <c r="K19" s="13">
        <v>1900</v>
      </c>
    </row>
    <row r="22" spans="1:14">
      <c r="B22" t="s">
        <v>40</v>
      </c>
    </row>
    <row r="23" spans="1:14" ht="15">
      <c r="A23" s="13" t="s">
        <v>32</v>
      </c>
      <c r="B23" s="13">
        <v>90</v>
      </c>
      <c r="C23" s="13">
        <v>6600</v>
      </c>
      <c r="L23" t="s">
        <v>32</v>
      </c>
      <c r="M23">
        <v>6600</v>
      </c>
      <c r="N23" t="s">
        <v>33</v>
      </c>
    </row>
    <row r="24" spans="1:14">
      <c r="B24">
        <v>90</v>
      </c>
      <c r="C24" s="15">
        <f>(B24 - B25) * (C23 - C25) / (B23 - B25) + C25</f>
        <v>6600</v>
      </c>
      <c r="L24" t="s">
        <v>34</v>
      </c>
      <c r="M24">
        <v>5125</v>
      </c>
      <c r="N24" t="s">
        <v>33</v>
      </c>
    </row>
    <row r="25" spans="1:14" ht="15">
      <c r="A25" s="13" t="s">
        <v>34</v>
      </c>
      <c r="B25" s="13">
        <v>45</v>
      </c>
      <c r="C25" s="13">
        <v>5125</v>
      </c>
      <c r="L25" t="s">
        <v>35</v>
      </c>
      <c r="M25">
        <v>3850</v>
      </c>
      <c r="N25" t="s">
        <v>33</v>
      </c>
    </row>
    <row r="26" spans="1:14" ht="15">
      <c r="A26" s="13" t="s">
        <v>35</v>
      </c>
      <c r="B26" s="13">
        <v>0</v>
      </c>
      <c r="C26" s="13">
        <v>3850</v>
      </c>
      <c r="L26" t="s">
        <v>36</v>
      </c>
      <c r="M26">
        <v>2750</v>
      </c>
      <c r="N26" t="s">
        <v>33</v>
      </c>
    </row>
    <row r="27" spans="1:14" ht="15">
      <c r="A27" s="13" t="s">
        <v>36</v>
      </c>
      <c r="B27" s="13">
        <v>-45</v>
      </c>
      <c r="C27" s="13">
        <v>2750</v>
      </c>
      <c r="L27" t="s">
        <v>37</v>
      </c>
      <c r="M27">
        <v>1650</v>
      </c>
      <c r="N27" t="s">
        <v>33</v>
      </c>
    </row>
    <row r="28" spans="1:14">
      <c r="B28">
        <v>-90</v>
      </c>
      <c r="C28" s="15">
        <f>(B28 - B27) * (C29 - C27) / (B29 - B27) + C27</f>
        <v>1650</v>
      </c>
    </row>
    <row r="29" spans="1:14" ht="15">
      <c r="A29" s="13" t="s">
        <v>37</v>
      </c>
      <c r="B29" s="13">
        <v>-90</v>
      </c>
      <c r="C29" s="13">
        <v>1650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4.25"/>
  <cols>
    <col min="1" max="1025" width="8.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10</vt:i4>
      </vt:variant>
    </vt:vector>
  </HeadingPairs>
  <TitlesOfParts>
    <vt:vector size="17" baseType="lpstr">
      <vt:lpstr>TIMER</vt:lpstr>
      <vt:lpstr>PWMSG90</vt:lpstr>
      <vt:lpstr>PWM</vt:lpstr>
      <vt:lpstr>FREQ</vt:lpstr>
      <vt:lpstr>FREQ (2)</vt:lpstr>
      <vt:lpstr>Arkusz2</vt:lpstr>
      <vt:lpstr>Arkusz3</vt:lpstr>
      <vt:lpstr>'FREQ (2)'!ARR</vt:lpstr>
      <vt:lpstr>ARR</vt:lpstr>
      <vt:lpstr>'FREQ (2)'!CKD</vt:lpstr>
      <vt:lpstr>CKD</vt:lpstr>
      <vt:lpstr>'FREQ (2)'!FCLK</vt:lpstr>
      <vt:lpstr>FCLK</vt:lpstr>
      <vt:lpstr>'FREQ (2)'!PSC</vt:lpstr>
      <vt:lpstr>PSC</vt:lpstr>
      <vt:lpstr>'FREQ (2)'!TIM_CLK</vt:lpstr>
      <vt:lpstr>TIM_CLK</vt:lpstr>
    </vt:vector>
  </TitlesOfParts>
  <Company>Acer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KubaMiszcz</dc:creator>
  <dc:description/>
  <cp:lastModifiedBy>KubaMiszcz</cp:lastModifiedBy>
  <cp:revision>2</cp:revision>
  <dcterms:created xsi:type="dcterms:W3CDTF">2017-10-13T16:59:20Z</dcterms:created>
  <dcterms:modified xsi:type="dcterms:W3CDTF">2018-05-12T20:10:19Z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Acer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