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8800" windowHeight="1233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0" i="2" l="1"/>
  <c r="C139" i="2"/>
  <c r="C138" i="2"/>
  <c r="C137" i="2"/>
  <c r="C136" i="2"/>
  <c r="C135" i="2"/>
  <c r="C134" i="2"/>
  <c r="D116" i="2"/>
  <c r="D115" i="2"/>
  <c r="C104" i="2"/>
  <c r="C99" i="2"/>
  <c r="C94" i="2"/>
  <c r="C93" i="2"/>
  <c r="C92" i="2"/>
  <c r="C63" i="2"/>
  <c r="C77" i="2"/>
  <c r="C76" i="2"/>
  <c r="C69" i="2"/>
  <c r="F63" i="2"/>
  <c r="C57" i="2"/>
  <c r="C51" i="2"/>
  <c r="D41" i="2"/>
  <c r="D40" i="2"/>
  <c r="D39" i="2"/>
  <c r="E39" i="2"/>
  <c r="D38" i="2"/>
  <c r="D37" i="2"/>
  <c r="E37" i="2"/>
  <c r="D9" i="2" l="1"/>
  <c r="D8" i="2"/>
  <c r="B61" i="1"/>
  <c r="B60" i="1"/>
  <c r="B59" i="1"/>
  <c r="B58" i="1"/>
  <c r="B57" i="1"/>
  <c r="B56" i="1"/>
  <c r="B55" i="1"/>
  <c r="B54" i="1"/>
  <c r="B53" i="1"/>
  <c r="B52" i="1"/>
  <c r="B51" i="1"/>
  <c r="B50" i="1"/>
  <c r="C48" i="1"/>
  <c r="D45" i="1"/>
  <c r="D43" i="1"/>
  <c r="C45" i="1"/>
  <c r="C44" i="1"/>
  <c r="B43" i="1"/>
  <c r="G35" i="1"/>
  <c r="G34" i="1"/>
  <c r="E35" i="1"/>
  <c r="E34" i="1"/>
  <c r="C35" i="1"/>
  <c r="C34" i="1"/>
  <c r="F36" i="1"/>
  <c r="F35" i="1"/>
  <c r="F34" i="1"/>
  <c r="D36" i="1"/>
  <c r="B36" i="1"/>
  <c r="F28" i="1"/>
  <c r="C28" i="1"/>
  <c r="E28" i="1"/>
  <c r="D28" i="1"/>
  <c r="B28" i="1"/>
  <c r="D23" i="1"/>
  <c r="D22" i="1"/>
  <c r="D21" i="1"/>
  <c r="D16" i="1"/>
  <c r="D10" i="1"/>
  <c r="D9" i="1"/>
  <c r="D4" i="1"/>
</calcChain>
</file>

<file path=xl/sharedStrings.xml><?xml version="1.0" encoding="utf-8"?>
<sst xmlns="http://schemas.openxmlformats.org/spreadsheetml/2006/main" count="171" uniqueCount="154">
  <si>
    <t>1. Оформите фрагмент для расчета площади квадрата по известной длине его  стороны</t>
  </si>
  <si>
    <t>Введите длину стороны (в см)</t>
  </si>
  <si>
    <t>площадь квадрата равна:</t>
  </si>
  <si>
    <t>кв. см</t>
  </si>
  <si>
    <t>Введите длину ребра</t>
  </si>
  <si>
    <t>Объем куба равен</t>
  </si>
  <si>
    <t>Площадь куба равна</t>
  </si>
  <si>
    <t>куб. см</t>
  </si>
  <si>
    <t>3. Известны объем и масса тела. Определить плотность материала этого тела. Решение оформить в виде:</t>
  </si>
  <si>
    <t>Введите объем тела</t>
  </si>
  <si>
    <t>Введите массу тела</t>
  </si>
  <si>
    <t>Плотность материала равна</t>
  </si>
  <si>
    <t>куб. м</t>
  </si>
  <si>
    <t>кг</t>
  </si>
  <si>
    <t>кг/куб. м</t>
  </si>
  <si>
    <t>4. Дано количество информации в байтах. Оценить это количество информации в других единицах измерения:</t>
  </si>
  <si>
    <t>2. Дано ребро куба. Найти объем куба и площадаь его боковой стороны. Решение оформить в виде:</t>
  </si>
  <si>
    <t>Количество информации в байтах:</t>
  </si>
  <si>
    <t xml:space="preserve">Количество информации в битах: </t>
  </si>
  <si>
    <t>Количество информации в килобайтах:</t>
  </si>
  <si>
    <t>Количество информации в мегабайтах:</t>
  </si>
  <si>
    <t xml:space="preserve">5. На заводе "Прогресс" каждому сотруднику зарплату за месяц выдают дважды: сначала часть оклада в виде аванса, а по истечении месяца - остальную часть оклада. При этом при окончательном расчете удерживают также подоходный налог и профсоюзный взнос. По известному окладу сотрудника Бендера О. И. Произвести расчет в виде выплат в виде: </t>
  </si>
  <si>
    <t>Оклад</t>
  </si>
  <si>
    <t>Аванс</t>
  </si>
  <si>
    <t>Подоходный налог</t>
  </si>
  <si>
    <t>Пенсионный налог</t>
  </si>
  <si>
    <t>Профсоюзный взнос</t>
  </si>
  <si>
    <t>Сумма к выдачи</t>
  </si>
  <si>
    <t>Поверхность земного шара</t>
  </si>
  <si>
    <t>6. Информация о распределении суши и воды на земном шаре приведена в таблице. Заполните данными пустые клетки (под данными подразумеваются формулы с адресами ячеек).</t>
  </si>
  <si>
    <t>Северное полушарие</t>
  </si>
  <si>
    <t>Южное полушарие</t>
  </si>
  <si>
    <t>Земля в целом</t>
  </si>
  <si>
    <t>Суша</t>
  </si>
  <si>
    <t>Вода</t>
  </si>
  <si>
    <t>Всего</t>
  </si>
  <si>
    <t>в млн. кв. м.</t>
  </si>
  <si>
    <t>в %</t>
  </si>
  <si>
    <t>7. На листе приведены данные о количестве мальчиков и девочек в двух классах. Заполните формулами пустые ячейки таблицы.</t>
  </si>
  <si>
    <t>Сведения о классах</t>
  </si>
  <si>
    <t>Количество</t>
  </si>
  <si>
    <t>мальчиков</t>
  </si>
  <si>
    <t>девочек</t>
  </si>
  <si>
    <t>Класс</t>
  </si>
  <si>
    <t>Всего в двух классах</t>
  </si>
  <si>
    <t>8 "А"</t>
  </si>
  <si>
    <t>8 "Б"</t>
  </si>
  <si>
    <t xml:space="preserve">8. Гражданин открыл счёт в банке, вложив 1000 грн. Через каждый месяц размер вклада увеличивается на 1,2% от имеющейся суммы. Построить таблицу для определения суммы вклада через 1, 2, …, 12 мес. Кроме того рассчитайте прирост суммы вклада </t>
  </si>
  <si>
    <t>Вклад</t>
  </si>
  <si>
    <t>2 месяц</t>
  </si>
  <si>
    <t>1 месяц</t>
  </si>
  <si>
    <t>3 месяц</t>
  </si>
  <si>
    <t>4 месяц</t>
  </si>
  <si>
    <t>5 месяц</t>
  </si>
  <si>
    <t>6 месяц</t>
  </si>
  <si>
    <t>7 месяц</t>
  </si>
  <si>
    <t>8 месяц</t>
  </si>
  <si>
    <t>9 месяц</t>
  </si>
  <si>
    <t>10 месяц</t>
  </si>
  <si>
    <t>11 месяц</t>
  </si>
  <si>
    <t>12 месяц</t>
  </si>
  <si>
    <t>Функция в электронных таблицах</t>
  </si>
  <si>
    <t xml:space="preserve">Функции математические </t>
  </si>
  <si>
    <t>1.</t>
  </si>
  <si>
    <t>Введите двухзначное чисто:</t>
  </si>
  <si>
    <t>Число десятков в нем:</t>
  </si>
  <si>
    <t>Число единиц в нем:</t>
  </si>
  <si>
    <t>Сумма его цифр:</t>
  </si>
  <si>
    <t xml:space="preserve">Произведение его цифр: </t>
  </si>
  <si>
    <t>2. Дано двухзначное число. Получить число, образованное при перестановке цифр заданного числа</t>
  </si>
  <si>
    <t>Введите двухзначное число:</t>
  </si>
  <si>
    <t xml:space="preserve">Число после перестановки цифр: </t>
  </si>
  <si>
    <t>Введите трехзначное число:</t>
  </si>
  <si>
    <t>Полученное число:</t>
  </si>
  <si>
    <t xml:space="preserve">3. Дано трёхзначное число. В нём зачеркнули первую слева цифру и приписали её в конце. Найти полученное число. </t>
  </si>
  <si>
    <r>
      <rPr>
        <b/>
        <sz val="10"/>
        <color theme="1"/>
        <rFont val="Calibri"/>
        <family val="2"/>
        <charset val="204"/>
        <scheme val="minor"/>
      </rPr>
      <t>4. Дано трёхзначное число. В нём зачеркнули последнюю справа цифру и приписали её в начале. Найти полученное число.</t>
    </r>
    <r>
      <rPr>
        <sz val="11"/>
        <color theme="1"/>
        <rFont val="Calibri"/>
        <family val="2"/>
        <charset val="204"/>
        <scheme val="minor"/>
      </rPr>
      <t xml:space="preserve"> </t>
    </r>
  </si>
  <si>
    <t>Введите трёхзначное число:</t>
  </si>
  <si>
    <t xml:space="preserve">Полученное число: </t>
  </si>
  <si>
    <t>5. Дано целое число, больше 99. Найти третью от конца его цифру.</t>
  </si>
  <si>
    <t>Введите число:</t>
  </si>
  <si>
    <t>Функции для работы с датой и временем</t>
  </si>
  <si>
    <t>С начала суток прошло n секунд (n - вещественное число). Определить:</t>
  </si>
  <si>
    <t>Введите число секунд n</t>
  </si>
  <si>
    <t>Количество полных часов, прошедших с начала суток</t>
  </si>
  <si>
    <t xml:space="preserve">Количество секунд, прошедших с начала очередного часа </t>
  </si>
  <si>
    <t>Количество полных минут, прошедших с начала очередного часа</t>
  </si>
  <si>
    <t>Количество секунд, прошедших с начала очередной минуты</t>
  </si>
  <si>
    <t>Количество полных секунд, прошедших с начала очередной минуты</t>
  </si>
  <si>
    <t>Задачи на обработку текста</t>
  </si>
  <si>
    <t>Фамилия сотрудника</t>
  </si>
  <si>
    <t>Имя сотрудника</t>
  </si>
  <si>
    <t>Отчество сотрудника</t>
  </si>
  <si>
    <t xml:space="preserve">Фамилия, имя и отчество сотрудника </t>
  </si>
  <si>
    <t>Иванова</t>
  </si>
  <si>
    <t>Мария</t>
  </si>
  <si>
    <t>Александровна</t>
  </si>
  <si>
    <t>Введите строку</t>
  </si>
  <si>
    <t xml:space="preserve">Число символов в строке </t>
  </si>
  <si>
    <t>строка1</t>
  </si>
  <si>
    <t>Исходное слово</t>
  </si>
  <si>
    <t>Полученное слово</t>
  </si>
  <si>
    <t>Информатика</t>
  </si>
  <si>
    <t>В результирующей ячейке получить слово "форма"</t>
  </si>
  <si>
    <t>В результатирующей строке получить число символов в исходной строке текста</t>
  </si>
  <si>
    <t>В результатирующей ячейке получить слово "Комбинат"</t>
  </si>
  <si>
    <t>В результирующей строке получить слово "Информация", а во второй "Оператор"</t>
  </si>
  <si>
    <t>Первое слово</t>
  </si>
  <si>
    <t>Второе слово</t>
  </si>
  <si>
    <t>Первое полученное слово</t>
  </si>
  <si>
    <t>Второе полученное слово</t>
  </si>
  <si>
    <t xml:space="preserve">Информатор </t>
  </si>
  <si>
    <t xml:space="preserve">Операция </t>
  </si>
  <si>
    <t>Получить текст, состоящий из фамилии и инициалов в виде Иванов Н. И.</t>
  </si>
  <si>
    <t>Фамилия и инициалы сотрудника</t>
  </si>
  <si>
    <t xml:space="preserve">Иванова </t>
  </si>
  <si>
    <t>Иванова М. А.</t>
  </si>
  <si>
    <t>Задачи с данными типа дата</t>
  </si>
  <si>
    <t>Введите дату</t>
  </si>
  <si>
    <t>Число в этой дате</t>
  </si>
  <si>
    <t>Месяц в этой дате</t>
  </si>
  <si>
    <t>Год в этой дате</t>
  </si>
  <si>
    <t>2.</t>
  </si>
  <si>
    <t>Дата через 100 дней после указанной</t>
  </si>
  <si>
    <t>Введите дату рождения</t>
  </si>
  <si>
    <t>Определите свой возраст в днях</t>
  </si>
  <si>
    <t>Работа с диапазонами</t>
  </si>
  <si>
    <t>Площадь 1-й комнаты</t>
  </si>
  <si>
    <t>Площадь 2-й комнаты</t>
  </si>
  <si>
    <t>Площадь 3-й комнаты</t>
  </si>
  <si>
    <t>Площадь кухни</t>
  </si>
  <si>
    <t>Площадь подсобных помещений</t>
  </si>
  <si>
    <t>Жилая площадь квартиры</t>
  </si>
  <si>
    <t>Общая площадь квартиры</t>
  </si>
  <si>
    <t>Месяц</t>
  </si>
  <si>
    <t>Зарплата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</si>
  <si>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</si>
  <si>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</si>
  <si>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</si>
  <si>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</si>
  <si>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</si>
  <si>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</si>
  <si>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</si>
  <si>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</si>
  <si>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</si>
  <si>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</si>
  <si>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 xml:space="preserve">Ноябрь </t>
  </si>
  <si>
    <t>Декабрь</t>
  </si>
  <si>
    <t>1 квартал</t>
  </si>
  <si>
    <t>2 квартал</t>
  </si>
  <si>
    <t>1-е полугодие</t>
  </si>
  <si>
    <t>3 квартал</t>
  </si>
  <si>
    <t>4 квартал</t>
  </si>
  <si>
    <t>2-е полугодие</t>
  </si>
  <si>
    <t>Итого за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</si>
</sst>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₽&quot;_-;\-* #,##0.00\ &quot;₽&quot;_-;_-* &quot;-&quot;??\ &quot;₽&quot;_-;_-@_-"/>
    <numFmt numFmtId="164" formatCode="_-* #,##0.00\ [$₴-422]_-;\-* #,##0.00\ [$₴-422]_-;_-* &quot;-&quot;??\ [$₴-422]_-;_-@_-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164" fontId="0" fillId="0" borderId="7" xfId="1" applyNumberFormat="1" applyFont="1" applyBorder="1" applyAlignment="1">
      <alignment wrapText="1"/>
    </xf>
    <xf numFmtId="0" fontId="0" fillId="0" borderId="4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164" fontId="0" fillId="0" borderId="10" xfId="1" applyNumberFormat="1" applyFont="1" applyBorder="1" applyAlignment="1">
      <alignment wrapText="1"/>
    </xf>
    <xf numFmtId="0" fontId="0" fillId="0" borderId="1" xfId="0" applyFont="1" applyBorder="1" applyAlignment="1">
      <alignment vertical="top" wrapText="1"/>
    </xf>
    <xf numFmtId="0" fontId="0" fillId="0" borderId="15" xfId="0" applyBorder="1" applyAlignment="1">
      <alignment wrapText="1"/>
    </xf>
    <xf numFmtId="9" fontId="0" fillId="0" borderId="10" xfId="2" applyFont="1" applyBorder="1" applyAlignment="1">
      <alignment wrapText="1"/>
    </xf>
    <xf numFmtId="9" fontId="0" fillId="0" borderId="7" xfId="0" applyNumberFormat="1" applyBorder="1" applyAlignment="1">
      <alignment wrapText="1"/>
    </xf>
    <xf numFmtId="164" fontId="0" fillId="0" borderId="13" xfId="0" applyNumberFormat="1" applyBorder="1" applyAlignment="1">
      <alignment wrapText="1"/>
    </xf>
    <xf numFmtId="164" fontId="0" fillId="0" borderId="5" xfId="0" applyNumberFormat="1" applyBorder="1" applyAlignment="1">
      <alignment wrapText="1"/>
    </xf>
    <xf numFmtId="164" fontId="0" fillId="0" borderId="7" xfId="0" applyNumberFormat="1" applyBorder="1" applyAlignment="1">
      <alignment wrapText="1"/>
    </xf>
    <xf numFmtId="10" fontId="0" fillId="0" borderId="13" xfId="0" applyNumberFormat="1" applyBorder="1" applyAlignment="1">
      <alignment wrapText="1"/>
    </xf>
    <xf numFmtId="164" fontId="0" fillId="0" borderId="1" xfId="0" applyNumberFormat="1" applyBorder="1" applyAlignment="1">
      <alignment wrapText="1"/>
    </xf>
    <xf numFmtId="164" fontId="0" fillId="0" borderId="9" xfId="0" applyNumberFormat="1" applyBorder="1" applyAlignment="1">
      <alignment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4" fillId="0" borderId="4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4" xfId="0" applyBorder="1" applyAlignment="1">
      <alignment horizontal="left"/>
    </xf>
    <xf numFmtId="0" fontId="3" fillId="0" borderId="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6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left" wrapText="1"/>
    </xf>
    <xf numFmtId="0" fontId="0" fillId="0" borderId="14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0" fillId="0" borderId="9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0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11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left"/>
    </xf>
    <xf numFmtId="0" fontId="2" fillId="0" borderId="0" xfId="0" applyFont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0" xfId="0" applyAlignme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4" fontId="0" fillId="0" borderId="0" xfId="0" applyNumberFormat="1"/>
    <xf numFmtId="14" fontId="0" fillId="0" borderId="1" xfId="0" applyNumberFormat="1" applyBorder="1"/>
    <xf numFmtId="44" fontId="0" fillId="0" borderId="2" xfId="1" applyFont="1" applyBorder="1" applyAlignment="1">
      <alignment horizontal="center"/>
    </xf>
    <xf numFmtId="44" fontId="0" fillId="0" borderId="4" xfId="1" applyFont="1" applyBorder="1" applyAlignment="1">
      <alignment horizontal="center"/>
    </xf>
  </cellXfs>
  <cellStyles count="3">
    <cellStyle name="Денежный" xfId="1" builtinId="4"/>
    <cellStyle name="Обычный" xfId="0" builtinId="0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selection activeCell="F53" sqref="F53"/>
    </sheetView>
  </sheetViews>
  <sheetFormatPr defaultRowHeight="15" x14ac:dyDescent="0.25"/>
  <cols>
    <col min="1" max="3" width="15" customWidth="1"/>
    <col min="4" max="4" width="14.28515625" customWidth="1"/>
    <col min="5" max="5" width="15" customWidth="1"/>
    <col min="6" max="6" width="11.42578125" customWidth="1"/>
    <col min="8" max="8" width="10.85546875" bestFit="1" customWidth="1"/>
  </cols>
  <sheetData>
    <row r="1" spans="1:8" ht="30" customHeight="1" x14ac:dyDescent="0.25">
      <c r="A1" s="38" t="s">
        <v>0</v>
      </c>
      <c r="B1" s="38"/>
      <c r="C1" s="38"/>
      <c r="D1" s="38"/>
      <c r="E1" s="38"/>
      <c r="F1" s="1"/>
      <c r="G1" s="1"/>
      <c r="H1" s="1"/>
    </row>
    <row r="2" spans="1:8" x14ac:dyDescent="0.25">
      <c r="A2" s="11"/>
      <c r="B2" s="10"/>
      <c r="C2" s="10"/>
      <c r="D2" s="5"/>
      <c r="E2" s="5"/>
      <c r="F2" s="1"/>
      <c r="G2" s="1"/>
      <c r="H2" s="1"/>
    </row>
    <row r="3" spans="1:8" x14ac:dyDescent="0.25">
      <c r="A3" s="40" t="s">
        <v>1</v>
      </c>
      <c r="B3" s="40"/>
      <c r="C3" s="41"/>
      <c r="D3" s="9">
        <v>5</v>
      </c>
      <c r="E3" s="8"/>
      <c r="F3" s="1"/>
      <c r="G3" s="1"/>
      <c r="H3" s="1"/>
    </row>
    <row r="4" spans="1:8" x14ac:dyDescent="0.25">
      <c r="A4" s="40" t="s">
        <v>2</v>
      </c>
      <c r="B4" s="40"/>
      <c r="C4" s="41"/>
      <c r="D4" s="5">
        <f>POWER(D3,2)</f>
        <v>25</v>
      </c>
      <c r="E4" s="7" t="s">
        <v>3</v>
      </c>
      <c r="F4" s="1"/>
      <c r="G4" s="1"/>
      <c r="H4" s="1"/>
    </row>
    <row r="5" spans="1:8" x14ac:dyDescent="0.25">
      <c r="A5" s="1"/>
      <c r="B5" s="1"/>
      <c r="C5" s="1"/>
      <c r="D5" s="1"/>
      <c r="E5" s="1"/>
      <c r="F5" s="1"/>
      <c r="G5" s="1"/>
      <c r="H5" s="1"/>
    </row>
    <row r="6" spans="1:8" ht="30" customHeight="1" x14ac:dyDescent="0.25">
      <c r="A6" s="42" t="s">
        <v>16</v>
      </c>
      <c r="B6" s="43"/>
      <c r="C6" s="43"/>
      <c r="D6" s="43"/>
      <c r="E6" s="43"/>
      <c r="F6" s="1"/>
      <c r="G6" s="1"/>
      <c r="H6" s="1"/>
    </row>
    <row r="7" spans="1:8" x14ac:dyDescent="0.25">
      <c r="A7" s="5"/>
      <c r="B7" s="5"/>
      <c r="C7" s="5"/>
      <c r="D7" s="5"/>
      <c r="E7" s="5"/>
      <c r="F7" s="1"/>
      <c r="G7" s="1"/>
      <c r="H7" s="1"/>
    </row>
    <row r="8" spans="1:8" x14ac:dyDescent="0.25">
      <c r="A8" s="40" t="s">
        <v>4</v>
      </c>
      <c r="B8" s="40"/>
      <c r="C8" s="40"/>
      <c r="D8" s="7">
        <v>7</v>
      </c>
      <c r="E8" s="4"/>
      <c r="F8" s="1"/>
      <c r="G8" s="1"/>
      <c r="H8" s="1"/>
    </row>
    <row r="9" spans="1:8" x14ac:dyDescent="0.25">
      <c r="A9" s="44" t="s">
        <v>5</v>
      </c>
      <c r="B9" s="44"/>
      <c r="C9" s="44"/>
      <c r="D9" s="7">
        <f>D8^3</f>
        <v>343</v>
      </c>
      <c r="E9" s="6" t="s">
        <v>7</v>
      </c>
      <c r="F9" s="1"/>
      <c r="G9" s="1"/>
      <c r="H9" s="1"/>
    </row>
    <row r="10" spans="1:8" x14ac:dyDescent="0.25">
      <c r="A10" s="44" t="s">
        <v>6</v>
      </c>
      <c r="B10" s="44"/>
      <c r="C10" s="44"/>
      <c r="D10" s="7">
        <f>6*7^2</f>
        <v>294</v>
      </c>
      <c r="E10" s="6" t="s">
        <v>3</v>
      </c>
      <c r="F10" s="1"/>
      <c r="G10" s="1"/>
      <c r="H10" s="1"/>
    </row>
    <row r="11" spans="1:8" x14ac:dyDescent="0.25">
      <c r="A11" s="1"/>
      <c r="B11" s="1"/>
      <c r="C11" s="1"/>
      <c r="D11" s="1"/>
      <c r="E11" s="1"/>
      <c r="F11" s="1"/>
      <c r="G11" s="1"/>
      <c r="H11" s="1"/>
    </row>
    <row r="12" spans="1:8" ht="30" customHeight="1" x14ac:dyDescent="0.25">
      <c r="A12" s="42" t="s">
        <v>8</v>
      </c>
      <c r="B12" s="43"/>
      <c r="C12" s="43"/>
      <c r="D12" s="43"/>
      <c r="E12" s="43"/>
      <c r="F12" s="1"/>
      <c r="G12" s="1"/>
      <c r="H12" s="1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39" t="s">
        <v>9</v>
      </c>
      <c r="B14" s="40"/>
      <c r="C14" s="41"/>
      <c r="D14" s="8">
        <v>5</v>
      </c>
      <c r="E14" s="12" t="s">
        <v>12</v>
      </c>
      <c r="F14" s="1"/>
      <c r="G14" s="1"/>
      <c r="H14" s="1"/>
    </row>
    <row r="15" spans="1:8" x14ac:dyDescent="0.25">
      <c r="A15" s="45" t="s">
        <v>10</v>
      </c>
      <c r="B15" s="45"/>
      <c r="C15" s="45"/>
      <c r="D15" s="7">
        <v>32</v>
      </c>
      <c r="E15" s="4" t="s">
        <v>13</v>
      </c>
      <c r="F15" s="1"/>
      <c r="G15" s="1"/>
      <c r="H15" s="1"/>
    </row>
    <row r="16" spans="1:8" x14ac:dyDescent="0.25">
      <c r="A16" s="39" t="s">
        <v>11</v>
      </c>
      <c r="B16" s="40"/>
      <c r="C16" s="41"/>
      <c r="D16" s="9">
        <f>D15/D14</f>
        <v>6.4</v>
      </c>
      <c r="E16" s="6" t="s">
        <v>14</v>
      </c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ht="30" customHeight="1" x14ac:dyDescent="0.25">
      <c r="A18" s="42" t="s">
        <v>15</v>
      </c>
      <c r="B18" s="46"/>
      <c r="C18" s="46"/>
      <c r="D18" s="46"/>
      <c r="E18" s="46"/>
      <c r="F18" s="1"/>
      <c r="G18" s="1"/>
      <c r="H18" s="1"/>
    </row>
    <row r="19" spans="1:8" x14ac:dyDescent="0.25">
      <c r="A19" s="5"/>
      <c r="B19" s="5"/>
      <c r="C19" s="5"/>
      <c r="D19" s="5"/>
      <c r="E19" s="1"/>
      <c r="F19" s="1"/>
      <c r="G19" s="1"/>
      <c r="H19" s="1"/>
    </row>
    <row r="20" spans="1:8" x14ac:dyDescent="0.25">
      <c r="A20" s="47" t="s">
        <v>17</v>
      </c>
      <c r="B20" s="47"/>
      <c r="C20" s="48"/>
      <c r="D20" s="12">
        <v>2</v>
      </c>
      <c r="E20" s="1"/>
      <c r="F20" s="1"/>
      <c r="G20" s="1"/>
      <c r="H20" s="1"/>
    </row>
    <row r="21" spans="1:8" x14ac:dyDescent="0.25">
      <c r="A21" s="40" t="s">
        <v>18</v>
      </c>
      <c r="B21" s="40"/>
      <c r="C21" s="41"/>
      <c r="D21" s="7">
        <f>D20*8</f>
        <v>16</v>
      </c>
      <c r="E21" s="1"/>
      <c r="F21" s="1"/>
      <c r="G21" s="1"/>
      <c r="H21" s="1"/>
    </row>
    <row r="22" spans="1:8" x14ac:dyDescent="0.25">
      <c r="A22" s="40" t="s">
        <v>19</v>
      </c>
      <c r="B22" s="40"/>
      <c r="C22" s="41"/>
      <c r="D22" s="7">
        <f>D20/1000</f>
        <v>2E-3</v>
      </c>
      <c r="E22" s="1"/>
      <c r="F22" s="1"/>
      <c r="G22" s="1"/>
      <c r="H22" s="1"/>
    </row>
    <row r="23" spans="1:8" x14ac:dyDescent="0.25">
      <c r="A23" s="44" t="s">
        <v>20</v>
      </c>
      <c r="B23" s="44"/>
      <c r="C23" s="44"/>
      <c r="D23" s="7">
        <f>D20*10^-6</f>
        <v>1.9999999999999999E-6</v>
      </c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ht="67.5" customHeight="1" x14ac:dyDescent="0.25">
      <c r="A25" s="49" t="s">
        <v>21</v>
      </c>
      <c r="B25" s="50"/>
      <c r="C25" s="50"/>
      <c r="D25" s="50"/>
      <c r="E25" s="50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ht="30" customHeight="1" x14ac:dyDescent="0.25">
      <c r="A27" s="15" t="s">
        <v>22</v>
      </c>
      <c r="B27" s="15" t="s">
        <v>23</v>
      </c>
      <c r="C27" s="15" t="s">
        <v>24</v>
      </c>
      <c r="D27" s="15" t="s">
        <v>25</v>
      </c>
      <c r="E27" s="7" t="s">
        <v>26</v>
      </c>
      <c r="F27" s="14" t="s">
        <v>27</v>
      </c>
      <c r="G27" s="1"/>
      <c r="H27" s="1"/>
    </row>
    <row r="28" spans="1:8" x14ac:dyDescent="0.25">
      <c r="A28" s="16">
        <v>6700</v>
      </c>
      <c r="B28" s="16">
        <f>A28*0.4</f>
        <v>2680</v>
      </c>
      <c r="C28" s="16">
        <f>0.13*(A28-H28-D28)</f>
        <v>82.29</v>
      </c>
      <c r="D28" s="16">
        <f>A28*0.01</f>
        <v>67</v>
      </c>
      <c r="E28" s="16">
        <f>A28*0.01</f>
        <v>67</v>
      </c>
      <c r="F28" s="13">
        <f>A28-B28-C28-D28-E28</f>
        <v>3803.71</v>
      </c>
      <c r="G28" s="1"/>
      <c r="H28" s="3">
        <v>6000</v>
      </c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ht="45" customHeight="1" x14ac:dyDescent="0.25">
      <c r="A30" s="49" t="s">
        <v>29</v>
      </c>
      <c r="B30" s="50"/>
      <c r="C30" s="50"/>
      <c r="D30" s="50"/>
      <c r="E30" s="50"/>
      <c r="F30" s="1"/>
      <c r="G30" s="1"/>
      <c r="H30" s="1"/>
    </row>
    <row r="31" spans="1:8" x14ac:dyDescent="0.25">
      <c r="A31" s="1"/>
      <c r="B31" s="1"/>
      <c r="C31" s="1"/>
      <c r="D31" s="1"/>
      <c r="E31" s="1"/>
      <c r="F31" s="1"/>
      <c r="G31" s="1"/>
      <c r="H31" s="1"/>
    </row>
    <row r="32" spans="1:8" ht="30" customHeight="1" x14ac:dyDescent="0.25">
      <c r="A32" s="17" t="s">
        <v>28</v>
      </c>
      <c r="B32" s="51" t="s">
        <v>30</v>
      </c>
      <c r="C32" s="52"/>
      <c r="D32" s="51" t="s">
        <v>31</v>
      </c>
      <c r="E32" s="52"/>
      <c r="F32" s="53" t="s">
        <v>32</v>
      </c>
      <c r="G32" s="52"/>
      <c r="H32" s="1"/>
    </row>
    <row r="33" spans="1:8" ht="30" x14ac:dyDescent="0.25">
      <c r="A33" s="7"/>
      <c r="B33" s="7" t="s">
        <v>36</v>
      </c>
      <c r="C33" s="7" t="s">
        <v>37</v>
      </c>
      <c r="D33" s="7" t="s">
        <v>36</v>
      </c>
      <c r="E33" s="7" t="s">
        <v>37</v>
      </c>
      <c r="F33" s="4" t="s">
        <v>36</v>
      </c>
      <c r="G33" s="4" t="s">
        <v>37</v>
      </c>
      <c r="H33" s="1"/>
    </row>
    <row r="34" spans="1:8" x14ac:dyDescent="0.25">
      <c r="A34" s="9" t="s">
        <v>33</v>
      </c>
      <c r="B34" s="9">
        <v>100.41</v>
      </c>
      <c r="C34" s="19">
        <f>(B34/F34)</f>
        <v>0.67461703843052934</v>
      </c>
      <c r="D34" s="9">
        <v>48.43</v>
      </c>
      <c r="E34" s="19">
        <f>D34/F34</f>
        <v>0.32538296156947055</v>
      </c>
      <c r="F34" s="6">
        <f>D34+B34</f>
        <v>148.84</v>
      </c>
      <c r="G34" s="20">
        <f>E34+C34</f>
        <v>0.99999999999999989</v>
      </c>
      <c r="H34" s="1"/>
    </row>
    <row r="35" spans="1:8" x14ac:dyDescent="0.25">
      <c r="A35" s="9" t="s">
        <v>34</v>
      </c>
      <c r="B35" s="9">
        <v>154.63999999999999</v>
      </c>
      <c r="C35" s="19">
        <f>B35/F35</f>
        <v>0.42805735481370755</v>
      </c>
      <c r="D35" s="9">
        <v>206.62</v>
      </c>
      <c r="E35" s="19">
        <f>D35/F35</f>
        <v>0.57194264518629245</v>
      </c>
      <c r="F35" s="6">
        <f>D35+B35</f>
        <v>361.26</v>
      </c>
      <c r="G35" s="20">
        <f>E35+C35</f>
        <v>1</v>
      </c>
      <c r="H35" s="1"/>
    </row>
    <row r="36" spans="1:8" x14ac:dyDescent="0.25">
      <c r="A36" s="9" t="s">
        <v>35</v>
      </c>
      <c r="B36" s="9">
        <f>B34+B35</f>
        <v>255.04999999999998</v>
      </c>
      <c r="C36" s="9"/>
      <c r="D36" s="9">
        <f>D34+D35</f>
        <v>255.05</v>
      </c>
      <c r="E36" s="9"/>
      <c r="F36" s="5">
        <f>F34+F35</f>
        <v>510.1</v>
      </c>
      <c r="G36" s="9"/>
      <c r="H36" s="1"/>
    </row>
    <row r="37" spans="1:8" x14ac:dyDescent="0.25">
      <c r="A37" s="1"/>
      <c r="B37" s="1"/>
      <c r="C37" s="1"/>
      <c r="D37" s="1"/>
      <c r="E37" s="1"/>
      <c r="F37" s="1"/>
      <c r="G37" s="1"/>
      <c r="H37" s="1"/>
    </row>
    <row r="38" spans="1:8" ht="30" customHeight="1" x14ac:dyDescent="0.25">
      <c r="A38" s="54" t="s">
        <v>38</v>
      </c>
      <c r="B38" s="54"/>
      <c r="C38" s="54"/>
      <c r="D38" s="54"/>
      <c r="E38" s="54"/>
      <c r="F38" s="54"/>
      <c r="G38" s="1"/>
      <c r="H38" s="1"/>
    </row>
    <row r="39" spans="1:8" x14ac:dyDescent="0.25">
      <c r="A39" s="1"/>
      <c r="B39" s="1"/>
      <c r="C39" s="1"/>
      <c r="D39" s="1"/>
      <c r="E39" s="1"/>
      <c r="F39" s="1"/>
      <c r="G39" s="1"/>
      <c r="H39" s="1"/>
    </row>
    <row r="40" spans="1:8" x14ac:dyDescent="0.25">
      <c r="A40" s="39" t="s">
        <v>39</v>
      </c>
      <c r="B40" s="40"/>
      <c r="C40" s="40"/>
      <c r="D40" s="40"/>
      <c r="E40" s="41"/>
      <c r="F40" s="1"/>
      <c r="G40" s="1"/>
      <c r="H40" s="1"/>
    </row>
    <row r="41" spans="1:8" x14ac:dyDescent="0.25">
      <c r="A41" s="7" t="s">
        <v>40</v>
      </c>
      <c r="B41" s="39" t="s">
        <v>43</v>
      </c>
      <c r="C41" s="41"/>
      <c r="D41" s="58" t="s">
        <v>44</v>
      </c>
      <c r="E41" s="59"/>
      <c r="F41" s="1"/>
      <c r="G41" s="1"/>
      <c r="H41" s="1"/>
    </row>
    <row r="42" spans="1:8" x14ac:dyDescent="0.25">
      <c r="A42" s="7"/>
      <c r="B42" s="7" t="s">
        <v>45</v>
      </c>
      <c r="C42" s="4" t="s">
        <v>46</v>
      </c>
      <c r="D42" s="58"/>
      <c r="E42" s="59"/>
      <c r="F42" s="1"/>
      <c r="G42" s="1"/>
      <c r="H42" s="1"/>
    </row>
    <row r="43" spans="1:8" x14ac:dyDescent="0.25">
      <c r="A43" s="7" t="s">
        <v>41</v>
      </c>
      <c r="B43" s="7">
        <f>B45-B44</f>
        <v>11</v>
      </c>
      <c r="C43" s="6">
        <v>14</v>
      </c>
      <c r="D43" s="39">
        <f>C43+B43</f>
        <v>25</v>
      </c>
      <c r="E43" s="41"/>
      <c r="F43" s="1"/>
      <c r="G43" s="1"/>
      <c r="H43" s="1"/>
    </row>
    <row r="44" spans="1:8" x14ac:dyDescent="0.25">
      <c r="A44" s="9" t="s">
        <v>42</v>
      </c>
      <c r="B44" s="9">
        <v>13</v>
      </c>
      <c r="C44" s="6">
        <f>D44-B44</f>
        <v>13</v>
      </c>
      <c r="D44" s="60">
        <v>26</v>
      </c>
      <c r="E44" s="61"/>
      <c r="F44" s="1"/>
      <c r="G44" s="1"/>
      <c r="H44" s="1"/>
    </row>
    <row r="45" spans="1:8" x14ac:dyDescent="0.25">
      <c r="A45" s="9" t="s">
        <v>35</v>
      </c>
      <c r="B45" s="9">
        <v>24</v>
      </c>
      <c r="C45" s="6">
        <f>C43+C44</f>
        <v>27</v>
      </c>
      <c r="D45" s="44">
        <f>C45+B45</f>
        <v>51</v>
      </c>
      <c r="E45" s="61"/>
      <c r="F45" s="1"/>
      <c r="G45" s="1"/>
      <c r="H45" s="1"/>
    </row>
    <row r="46" spans="1:8" x14ac:dyDescent="0.25">
      <c r="A46" s="1"/>
      <c r="B46" s="1"/>
      <c r="C46" s="1"/>
      <c r="D46" s="1"/>
      <c r="E46" s="1"/>
      <c r="F46" s="1"/>
      <c r="G46" s="1"/>
      <c r="H46" s="1"/>
    </row>
    <row r="47" spans="1:8" ht="45" customHeight="1" x14ac:dyDescent="0.25">
      <c r="A47" s="54" t="s">
        <v>47</v>
      </c>
      <c r="B47" s="54"/>
      <c r="C47" s="54"/>
      <c r="D47" s="54"/>
      <c r="E47" s="54"/>
      <c r="F47" s="54"/>
      <c r="G47" s="54"/>
      <c r="H47" s="1"/>
    </row>
    <row r="48" spans="1:8" x14ac:dyDescent="0.25">
      <c r="A48" s="8"/>
      <c r="B48" s="24">
        <v>1.2E-2</v>
      </c>
      <c r="C48" s="25">
        <f>C49*B48</f>
        <v>12</v>
      </c>
      <c r="D48" s="1"/>
      <c r="E48" s="1"/>
      <c r="F48" s="1"/>
      <c r="G48" s="1"/>
      <c r="H48" s="1"/>
    </row>
    <row r="49" spans="1:8" x14ac:dyDescent="0.25">
      <c r="A49" s="7" t="s">
        <v>48</v>
      </c>
      <c r="B49" s="26"/>
      <c r="C49" s="23">
        <v>1000</v>
      </c>
      <c r="D49" s="1"/>
      <c r="E49" s="1"/>
      <c r="F49" s="1"/>
      <c r="G49" s="1"/>
      <c r="H49" s="1"/>
    </row>
    <row r="50" spans="1:8" x14ac:dyDescent="0.25">
      <c r="A50" s="7" t="s">
        <v>50</v>
      </c>
      <c r="B50" s="25">
        <f>C49+C48</f>
        <v>1012</v>
      </c>
      <c r="C50" s="55"/>
      <c r="D50" s="1"/>
      <c r="E50" s="1"/>
      <c r="F50" s="1"/>
      <c r="G50" s="1"/>
      <c r="H50" s="1"/>
    </row>
    <row r="51" spans="1:8" x14ac:dyDescent="0.25">
      <c r="A51" s="18" t="s">
        <v>49</v>
      </c>
      <c r="B51" s="25">
        <f>B50+C48</f>
        <v>1024</v>
      </c>
      <c r="C51" s="56"/>
      <c r="D51" s="1"/>
      <c r="E51" s="1"/>
      <c r="F51" s="1"/>
      <c r="G51" s="1"/>
      <c r="H51" s="1"/>
    </row>
    <row r="52" spans="1:8" x14ac:dyDescent="0.25">
      <c r="A52" s="7" t="s">
        <v>51</v>
      </c>
      <c r="B52" s="25">
        <f>B51+C48</f>
        <v>1036</v>
      </c>
      <c r="C52" s="56"/>
      <c r="D52" s="1"/>
      <c r="E52" s="1"/>
      <c r="F52" s="1"/>
      <c r="G52" s="1"/>
      <c r="H52" s="1"/>
    </row>
    <row r="53" spans="1:8" x14ac:dyDescent="0.25">
      <c r="A53" s="18" t="s">
        <v>52</v>
      </c>
      <c r="B53" s="22">
        <f>B52+C48</f>
        <v>1048</v>
      </c>
      <c r="C53" s="56"/>
      <c r="D53" s="1"/>
      <c r="E53" s="1"/>
      <c r="F53" s="1"/>
      <c r="G53" s="1"/>
      <c r="H53" s="1"/>
    </row>
    <row r="54" spans="1:8" x14ac:dyDescent="0.25">
      <c r="A54" s="7" t="s">
        <v>53</v>
      </c>
      <c r="B54" s="25">
        <f>B53+C48</f>
        <v>1060</v>
      </c>
      <c r="C54" s="56"/>
      <c r="D54" s="1"/>
      <c r="E54" s="1"/>
      <c r="F54" s="1"/>
      <c r="G54" s="1"/>
      <c r="H54" s="1"/>
    </row>
    <row r="55" spans="1:8" x14ac:dyDescent="0.25">
      <c r="A55" s="18" t="s">
        <v>54</v>
      </c>
      <c r="B55" s="22">
        <f>B54+C48</f>
        <v>1072</v>
      </c>
      <c r="C55" s="56"/>
      <c r="D55" s="1"/>
      <c r="E55" s="1"/>
      <c r="F55" s="1"/>
      <c r="G55" s="1"/>
      <c r="H55" s="1"/>
    </row>
    <row r="56" spans="1:8" x14ac:dyDescent="0.25">
      <c r="A56" s="8" t="s">
        <v>55</v>
      </c>
      <c r="B56" s="21">
        <f>B55+C48</f>
        <v>1084</v>
      </c>
      <c r="C56" s="56"/>
      <c r="D56" s="1"/>
      <c r="E56" s="1"/>
      <c r="F56" s="1"/>
      <c r="G56" s="1"/>
      <c r="H56" s="1"/>
    </row>
    <row r="57" spans="1:8" x14ac:dyDescent="0.25">
      <c r="A57" s="7" t="s">
        <v>56</v>
      </c>
      <c r="B57" s="25">
        <f>B56+C48</f>
        <v>1096</v>
      </c>
      <c r="C57" s="56"/>
      <c r="D57" s="1"/>
      <c r="E57" s="1"/>
      <c r="F57" s="1"/>
      <c r="G57" s="1"/>
      <c r="H57" s="1"/>
    </row>
    <row r="58" spans="1:8" x14ac:dyDescent="0.25">
      <c r="A58" s="8" t="s">
        <v>57</v>
      </c>
      <c r="B58" s="21">
        <f>B57+C48</f>
        <v>1108</v>
      </c>
      <c r="C58" s="56"/>
      <c r="D58" s="1"/>
      <c r="E58" s="1"/>
      <c r="F58" s="1"/>
      <c r="G58" s="1"/>
      <c r="H58" s="1"/>
    </row>
    <row r="59" spans="1:8" x14ac:dyDescent="0.25">
      <c r="A59" s="7" t="s">
        <v>58</v>
      </c>
      <c r="B59" s="25">
        <f>B58+C48</f>
        <v>1120</v>
      </c>
      <c r="C59" s="56"/>
    </row>
    <row r="60" spans="1:8" x14ac:dyDescent="0.25">
      <c r="A60" s="9" t="s">
        <v>59</v>
      </c>
      <c r="B60" s="23">
        <f>B59+C48</f>
        <v>1132</v>
      </c>
      <c r="C60" s="56"/>
    </row>
    <row r="61" spans="1:8" x14ac:dyDescent="0.25">
      <c r="A61" s="9" t="s">
        <v>60</v>
      </c>
      <c r="B61" s="23">
        <f>B60+C48</f>
        <v>1144</v>
      </c>
      <c r="C61" s="57"/>
    </row>
    <row r="62" spans="1:8" x14ac:dyDescent="0.25">
      <c r="B62" s="27"/>
    </row>
    <row r="63" spans="1:8" x14ac:dyDescent="0.25">
      <c r="B63" s="2"/>
    </row>
  </sheetData>
  <mergeCells count="30">
    <mergeCell ref="F32:G32"/>
    <mergeCell ref="A38:F38"/>
    <mergeCell ref="C50:C61"/>
    <mergeCell ref="B41:C41"/>
    <mergeCell ref="D41:E42"/>
    <mergeCell ref="D43:E43"/>
    <mergeCell ref="D44:E44"/>
    <mergeCell ref="D45:E45"/>
    <mergeCell ref="A47:G47"/>
    <mergeCell ref="A40:E40"/>
    <mergeCell ref="A18:E18"/>
    <mergeCell ref="A20:C20"/>
    <mergeCell ref="A21:C21"/>
    <mergeCell ref="A22:C22"/>
    <mergeCell ref="A23:C23"/>
    <mergeCell ref="A25:E25"/>
    <mergeCell ref="A30:E30"/>
    <mergeCell ref="B32:C32"/>
    <mergeCell ref="D32:E32"/>
    <mergeCell ref="A1:E1"/>
    <mergeCell ref="A16:C16"/>
    <mergeCell ref="A3:C3"/>
    <mergeCell ref="A4:C4"/>
    <mergeCell ref="A6:E6"/>
    <mergeCell ref="A8:C8"/>
    <mergeCell ref="A9:C9"/>
    <mergeCell ref="A10:C10"/>
    <mergeCell ref="A12:E12"/>
    <mergeCell ref="A14:C14"/>
    <mergeCell ref="A15:C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"/>
  <sheetViews>
    <sheetView tabSelected="1" topLeftCell="A58" workbookViewId="0">
      <selection activeCell="C141" sqref="C141"/>
    </sheetView>
  </sheetViews>
  <sheetFormatPr defaultRowHeight="15" x14ac:dyDescent="0.25"/>
  <cols>
    <col min="1" max="5" width="14.28515625" customWidth="1"/>
  </cols>
  <sheetData>
    <row r="1" spans="1:5" ht="18.75" x14ac:dyDescent="0.3">
      <c r="A1" s="79" t="s">
        <v>61</v>
      </c>
      <c r="B1" s="79"/>
      <c r="C1" s="79"/>
      <c r="D1" s="79"/>
      <c r="E1" s="29"/>
    </row>
    <row r="2" spans="1:5" ht="15.75" x14ac:dyDescent="0.25">
      <c r="A2" s="78" t="s">
        <v>62</v>
      </c>
      <c r="B2" s="78"/>
      <c r="C2" s="78"/>
      <c r="D2" s="78"/>
      <c r="E2" s="29"/>
    </row>
    <row r="3" spans="1:5" x14ac:dyDescent="0.25">
      <c r="A3" s="29"/>
      <c r="B3" s="29"/>
      <c r="C3" s="29"/>
      <c r="D3" s="29"/>
      <c r="E3" s="29"/>
    </row>
    <row r="4" spans="1:5" x14ac:dyDescent="0.25">
      <c r="A4" s="30" t="s">
        <v>63</v>
      </c>
      <c r="B4" s="29"/>
      <c r="C4" s="29"/>
      <c r="D4" s="29"/>
      <c r="E4" s="29"/>
    </row>
    <row r="5" spans="1:5" x14ac:dyDescent="0.25">
      <c r="A5" s="64" t="s">
        <v>64</v>
      </c>
      <c r="B5" s="65"/>
      <c r="C5" s="66"/>
      <c r="D5" s="31">
        <v>23</v>
      </c>
      <c r="E5" s="29"/>
    </row>
    <row r="6" spans="1:5" x14ac:dyDescent="0.25">
      <c r="A6" s="64" t="s">
        <v>65</v>
      </c>
      <c r="B6" s="65"/>
      <c r="C6" s="66"/>
      <c r="D6" s="32">
        <v>2</v>
      </c>
      <c r="E6" s="29"/>
    </row>
    <row r="7" spans="1:5" x14ac:dyDescent="0.25">
      <c r="A7" s="67" t="s">
        <v>66</v>
      </c>
      <c r="B7" s="68"/>
      <c r="C7" s="68"/>
      <c r="D7" s="33">
        <v>3</v>
      </c>
      <c r="E7" s="29"/>
    </row>
    <row r="8" spans="1:5" x14ac:dyDescent="0.25">
      <c r="A8" s="64" t="s">
        <v>67</v>
      </c>
      <c r="B8" s="65"/>
      <c r="C8" s="66"/>
      <c r="D8" s="31">
        <f>D7+D6</f>
        <v>5</v>
      </c>
      <c r="E8" s="29"/>
    </row>
    <row r="9" spans="1:5" x14ac:dyDescent="0.25">
      <c r="A9" s="64" t="s">
        <v>68</v>
      </c>
      <c r="B9" s="65"/>
      <c r="C9" s="66"/>
      <c r="D9" s="31">
        <f>D7*D6</f>
        <v>6</v>
      </c>
      <c r="E9" s="29"/>
    </row>
    <row r="10" spans="1:5" x14ac:dyDescent="0.25">
      <c r="A10" s="29"/>
      <c r="B10" s="29"/>
      <c r="C10" s="29"/>
      <c r="D10" s="29"/>
      <c r="E10" s="29"/>
    </row>
    <row r="11" spans="1:5" ht="30" customHeight="1" x14ac:dyDescent="0.25">
      <c r="A11" s="42" t="s">
        <v>69</v>
      </c>
      <c r="B11" s="42"/>
      <c r="C11" s="42"/>
      <c r="D11" s="42"/>
      <c r="E11" s="42"/>
    </row>
    <row r="12" spans="1:5" x14ac:dyDescent="0.25">
      <c r="A12" s="29"/>
      <c r="B12" s="29"/>
      <c r="C12" s="29"/>
      <c r="D12" s="29"/>
      <c r="E12" s="29"/>
    </row>
    <row r="13" spans="1:5" x14ac:dyDescent="0.25">
      <c r="A13" s="65" t="s">
        <v>70</v>
      </c>
      <c r="B13" s="65"/>
      <c r="C13" s="65"/>
      <c r="D13" s="66"/>
      <c r="E13" s="31">
        <v>54</v>
      </c>
    </row>
    <row r="14" spans="1:5" x14ac:dyDescent="0.25">
      <c r="A14" s="65" t="s">
        <v>71</v>
      </c>
      <c r="B14" s="65"/>
      <c r="C14" s="65"/>
      <c r="D14" s="65"/>
      <c r="E14" s="31">
        <v>45</v>
      </c>
    </row>
    <row r="15" spans="1:5" x14ac:dyDescent="0.25">
      <c r="A15" s="29"/>
      <c r="B15" s="29"/>
      <c r="C15" s="29"/>
      <c r="D15" s="29"/>
      <c r="E15" s="29"/>
    </row>
    <row r="16" spans="1:5" ht="45" customHeight="1" x14ac:dyDescent="0.25">
      <c r="A16" s="49" t="s">
        <v>74</v>
      </c>
      <c r="B16" s="71"/>
      <c r="C16" s="71"/>
      <c r="D16" s="71"/>
      <c r="E16" s="71"/>
    </row>
    <row r="17" spans="1:5" x14ac:dyDescent="0.25">
      <c r="A17" s="29"/>
      <c r="B17" s="29"/>
      <c r="C17" s="29"/>
      <c r="D17" s="29"/>
      <c r="E17" s="29"/>
    </row>
    <row r="18" spans="1:5" x14ac:dyDescent="0.25">
      <c r="A18" s="65" t="s">
        <v>72</v>
      </c>
      <c r="B18" s="65"/>
      <c r="C18" s="66"/>
      <c r="D18" s="34">
        <v>361</v>
      </c>
      <c r="E18" s="35"/>
    </row>
    <row r="19" spans="1:5" x14ac:dyDescent="0.25">
      <c r="A19" s="65" t="s">
        <v>73</v>
      </c>
      <c r="B19" s="65"/>
      <c r="C19" s="66"/>
      <c r="D19" s="36">
        <v>613</v>
      </c>
      <c r="E19" s="35"/>
    </row>
    <row r="20" spans="1:5" x14ac:dyDescent="0.25">
      <c r="A20" s="29"/>
      <c r="B20" s="29"/>
      <c r="C20" s="29"/>
      <c r="D20" s="37"/>
      <c r="E20" s="29"/>
    </row>
    <row r="21" spans="1:5" ht="45" customHeight="1" x14ac:dyDescent="0.25">
      <c r="A21" s="50" t="s">
        <v>75</v>
      </c>
      <c r="B21" s="50"/>
      <c r="C21" s="50"/>
      <c r="D21" s="50"/>
      <c r="E21" s="50"/>
    </row>
    <row r="22" spans="1:5" x14ac:dyDescent="0.25">
      <c r="A22" s="29"/>
      <c r="B22" s="29"/>
      <c r="C22" s="29"/>
      <c r="D22" s="29"/>
      <c r="E22" s="29"/>
    </row>
    <row r="23" spans="1:5" x14ac:dyDescent="0.25">
      <c r="A23" s="69" t="s">
        <v>76</v>
      </c>
      <c r="B23" s="69"/>
      <c r="C23" s="69"/>
      <c r="D23" s="31">
        <v>876</v>
      </c>
      <c r="E23" s="29"/>
    </row>
    <row r="24" spans="1:5" x14ac:dyDescent="0.25">
      <c r="A24" s="65" t="s">
        <v>77</v>
      </c>
      <c r="B24" s="65"/>
      <c r="C24" s="65"/>
      <c r="D24" s="34">
        <v>687</v>
      </c>
      <c r="E24" s="35"/>
    </row>
    <row r="25" spans="1:5" x14ac:dyDescent="0.25">
      <c r="A25" s="29"/>
      <c r="B25" s="29"/>
      <c r="C25" s="29"/>
      <c r="D25" s="29"/>
      <c r="E25" s="29"/>
    </row>
    <row r="26" spans="1:5" ht="30" customHeight="1" x14ac:dyDescent="0.25">
      <c r="A26" s="49" t="s">
        <v>78</v>
      </c>
      <c r="B26" s="49"/>
      <c r="C26" s="49"/>
      <c r="D26" s="49"/>
      <c r="E26" s="49"/>
    </row>
    <row r="27" spans="1:5" x14ac:dyDescent="0.25">
      <c r="A27" s="29"/>
      <c r="B27" s="29"/>
      <c r="C27" s="29"/>
      <c r="D27" s="29"/>
      <c r="E27" s="29"/>
    </row>
    <row r="28" spans="1:5" x14ac:dyDescent="0.25">
      <c r="A28" s="69" t="s">
        <v>79</v>
      </c>
      <c r="B28" s="69"/>
      <c r="C28" s="70"/>
      <c r="D28" s="33">
        <v>25642</v>
      </c>
      <c r="E28" s="29"/>
    </row>
    <row r="29" spans="1:5" x14ac:dyDescent="0.25">
      <c r="A29" s="65" t="s">
        <v>73</v>
      </c>
      <c r="B29" s="65"/>
      <c r="C29" s="66"/>
      <c r="D29" s="31">
        <v>6</v>
      </c>
      <c r="E29" s="29"/>
    </row>
    <row r="30" spans="1:5" x14ac:dyDescent="0.25">
      <c r="A30" s="29"/>
      <c r="B30" s="29"/>
      <c r="C30" s="29"/>
      <c r="D30" s="37"/>
      <c r="E30" s="29"/>
    </row>
    <row r="31" spans="1:5" x14ac:dyDescent="0.25">
      <c r="A31" s="29"/>
      <c r="B31" s="29"/>
      <c r="C31" s="29"/>
      <c r="D31" s="29"/>
      <c r="E31" s="29"/>
    </row>
    <row r="32" spans="1:5" x14ac:dyDescent="0.25">
      <c r="A32" s="63" t="s">
        <v>80</v>
      </c>
      <c r="B32" s="63"/>
      <c r="C32" s="63"/>
      <c r="D32" s="63"/>
      <c r="E32" s="63"/>
    </row>
    <row r="33" spans="1:5" x14ac:dyDescent="0.25">
      <c r="A33" s="29"/>
      <c r="B33" s="29"/>
      <c r="C33" s="29"/>
      <c r="D33" s="29"/>
      <c r="E33" s="29"/>
    </row>
    <row r="34" spans="1:5" x14ac:dyDescent="0.25">
      <c r="A34" s="63" t="s">
        <v>81</v>
      </c>
      <c r="B34" s="63"/>
      <c r="C34" s="63"/>
      <c r="D34" s="63"/>
      <c r="E34" s="63"/>
    </row>
    <row r="36" spans="1:5" x14ac:dyDescent="0.25">
      <c r="A36" s="72" t="s">
        <v>82</v>
      </c>
      <c r="B36" s="72"/>
      <c r="C36" s="72"/>
      <c r="D36" s="73">
        <v>36451</v>
      </c>
    </row>
    <row r="37" spans="1:5" ht="30" customHeight="1" x14ac:dyDescent="0.25">
      <c r="A37" s="74" t="s">
        <v>83</v>
      </c>
      <c r="B37" s="74"/>
      <c r="C37" s="74"/>
      <c r="D37" s="73">
        <f>INT(E37)</f>
        <v>10</v>
      </c>
      <c r="E37">
        <f>D36/3600</f>
        <v>10.125277777777777</v>
      </c>
    </row>
    <row r="38" spans="1:5" ht="30" customHeight="1" x14ac:dyDescent="0.25">
      <c r="A38" s="74" t="s">
        <v>84</v>
      </c>
      <c r="B38" s="74"/>
      <c r="C38" s="74"/>
      <c r="D38" s="73">
        <f>MOD(D36,3600)</f>
        <v>451</v>
      </c>
    </row>
    <row r="39" spans="1:5" ht="30" customHeight="1" x14ac:dyDescent="0.25">
      <c r="A39" s="74" t="s">
        <v>85</v>
      </c>
      <c r="B39" s="74"/>
      <c r="C39" s="74"/>
      <c r="D39" s="73">
        <f>INT(E39)</f>
        <v>7</v>
      </c>
      <c r="E39">
        <f>D38/60</f>
        <v>7.5166666666666666</v>
      </c>
    </row>
    <row r="40" spans="1:5" ht="30" customHeight="1" x14ac:dyDescent="0.25">
      <c r="A40" s="74" t="s">
        <v>86</v>
      </c>
      <c r="B40" s="74"/>
      <c r="C40" s="74"/>
      <c r="D40" s="73">
        <f>MOD(D38,60)</f>
        <v>31</v>
      </c>
    </row>
    <row r="41" spans="1:5" ht="30" customHeight="1" x14ac:dyDescent="0.25">
      <c r="A41" s="74" t="s">
        <v>87</v>
      </c>
      <c r="B41" s="74"/>
      <c r="C41" s="74"/>
      <c r="D41" s="73">
        <f>MOD(D38,60)</f>
        <v>31</v>
      </c>
    </row>
    <row r="45" spans="1:5" ht="15.75" x14ac:dyDescent="0.25">
      <c r="A45" s="77" t="s">
        <v>88</v>
      </c>
      <c r="B45" s="62"/>
      <c r="C45" s="62"/>
      <c r="D45" s="62"/>
      <c r="E45" s="62"/>
    </row>
    <row r="47" spans="1:5" x14ac:dyDescent="0.25">
      <c r="A47" s="28">
        <v>1</v>
      </c>
    </row>
    <row r="48" spans="1:5" x14ac:dyDescent="0.25">
      <c r="A48" s="72" t="s">
        <v>89</v>
      </c>
      <c r="B48" s="72"/>
      <c r="C48" s="72" t="s">
        <v>93</v>
      </c>
      <c r="D48" s="72"/>
    </row>
    <row r="49" spans="1:7" x14ac:dyDescent="0.25">
      <c r="A49" s="72" t="s">
        <v>90</v>
      </c>
      <c r="B49" s="72"/>
      <c r="C49" s="72" t="s">
        <v>94</v>
      </c>
      <c r="D49" s="72"/>
    </row>
    <row r="50" spans="1:7" x14ac:dyDescent="0.25">
      <c r="A50" s="72" t="s">
        <v>91</v>
      </c>
      <c r="B50" s="72"/>
      <c r="C50" s="72" t="s">
        <v>95</v>
      </c>
      <c r="D50" s="72"/>
    </row>
    <row r="51" spans="1:7" ht="30" customHeight="1" x14ac:dyDescent="0.25">
      <c r="A51" s="74" t="s">
        <v>92</v>
      </c>
      <c r="B51" s="74"/>
      <c r="C51" s="72" t="str">
        <f>CONCATENATE(C48, C49, C50)</f>
        <v>ИвановаМарияАлександровна</v>
      </c>
      <c r="D51" s="72"/>
    </row>
    <row r="53" spans="1:7" x14ac:dyDescent="0.25">
      <c r="A53">
        <v>2</v>
      </c>
    </row>
    <row r="54" spans="1:7" x14ac:dyDescent="0.25">
      <c r="A54" s="45" t="s">
        <v>103</v>
      </c>
      <c r="B54" s="45"/>
      <c r="C54" s="45"/>
      <c r="D54" s="45"/>
      <c r="E54" s="45"/>
    </row>
    <row r="56" spans="1:7" x14ac:dyDescent="0.25">
      <c r="A56" s="72" t="s">
        <v>96</v>
      </c>
      <c r="B56" s="72"/>
      <c r="C56" s="72" t="s">
        <v>98</v>
      </c>
      <c r="D56" s="72"/>
    </row>
    <row r="57" spans="1:7" x14ac:dyDescent="0.25">
      <c r="A57" s="72" t="s">
        <v>97</v>
      </c>
      <c r="B57" s="72"/>
      <c r="C57" s="72">
        <f>LEN(C56)</f>
        <v>7</v>
      </c>
      <c r="D57" s="72"/>
    </row>
    <row r="59" spans="1:7" x14ac:dyDescent="0.25">
      <c r="A59">
        <v>3</v>
      </c>
    </row>
    <row r="60" spans="1:7" x14ac:dyDescent="0.25">
      <c r="A60" s="62" t="s">
        <v>102</v>
      </c>
      <c r="B60" s="62"/>
      <c r="C60" s="62"/>
      <c r="D60" s="62"/>
      <c r="E60" s="62"/>
    </row>
    <row r="61" spans="1:7" x14ac:dyDescent="0.25">
      <c r="A61" s="75"/>
      <c r="B61" s="75"/>
      <c r="C61" s="75"/>
      <c r="D61" s="75"/>
    </row>
    <row r="62" spans="1:7" x14ac:dyDescent="0.25">
      <c r="A62" s="72" t="s">
        <v>99</v>
      </c>
      <c r="B62" s="72"/>
      <c r="C62" s="72" t="s">
        <v>101</v>
      </c>
      <c r="D62" s="72"/>
    </row>
    <row r="63" spans="1:7" x14ac:dyDescent="0.25">
      <c r="A63" s="72" t="s">
        <v>100</v>
      </c>
      <c r="B63" s="72"/>
      <c r="C63" s="72" t="str">
        <f>MID(C62,3,5)</f>
        <v>форма</v>
      </c>
      <c r="D63" s="72"/>
      <c r="E63" s="75"/>
      <c r="F63" s="62" t="str">
        <f>LEFT(E62,7)</f>
        <v/>
      </c>
      <c r="G63" s="62"/>
    </row>
    <row r="65" spans="1:5" x14ac:dyDescent="0.25">
      <c r="A65" s="75">
        <v>3</v>
      </c>
      <c r="B65" s="75"/>
      <c r="C65" s="75"/>
      <c r="D65" s="75"/>
      <c r="E65" s="75"/>
    </row>
    <row r="66" spans="1:5" x14ac:dyDescent="0.25">
      <c r="A66" s="62" t="s">
        <v>104</v>
      </c>
      <c r="B66" s="62"/>
      <c r="C66" s="62"/>
      <c r="D66" s="62"/>
      <c r="E66" s="62"/>
    </row>
    <row r="68" spans="1:5" x14ac:dyDescent="0.25">
      <c r="A68" s="72" t="s">
        <v>99</v>
      </c>
      <c r="B68" s="72"/>
      <c r="C68" s="72" t="s">
        <v>101</v>
      </c>
      <c r="D68" s="72"/>
    </row>
    <row r="69" spans="1:5" x14ac:dyDescent="0.25">
      <c r="A69" s="72" t="s">
        <v>100</v>
      </c>
      <c r="B69" s="72"/>
      <c r="C69" s="72" t="str">
        <f>REPLACE(C68,1,11,"Комбинат")</f>
        <v>Комбинат</v>
      </c>
      <c r="D69" s="72"/>
    </row>
    <row r="71" spans="1:5" x14ac:dyDescent="0.25">
      <c r="A71">
        <v>4</v>
      </c>
    </row>
    <row r="72" spans="1:5" ht="30" customHeight="1" x14ac:dyDescent="0.25">
      <c r="A72" s="45" t="s">
        <v>105</v>
      </c>
      <c r="B72" s="45"/>
      <c r="C72" s="45"/>
      <c r="D72" s="45"/>
      <c r="E72" s="45"/>
    </row>
    <row r="74" spans="1:5" x14ac:dyDescent="0.25">
      <c r="A74" s="72" t="s">
        <v>106</v>
      </c>
      <c r="B74" s="72"/>
      <c r="C74" s="72" t="s">
        <v>110</v>
      </c>
      <c r="D74" s="72"/>
    </row>
    <row r="75" spans="1:5" x14ac:dyDescent="0.25">
      <c r="A75" s="72" t="s">
        <v>107</v>
      </c>
      <c r="B75" s="72"/>
      <c r="C75" s="72" t="s">
        <v>111</v>
      </c>
      <c r="D75" s="72"/>
    </row>
    <row r="76" spans="1:5" x14ac:dyDescent="0.25">
      <c r="A76" s="72" t="s">
        <v>108</v>
      </c>
      <c r="B76" s="72"/>
      <c r="C76" s="72" t="str">
        <f>REPLACE(C74,8,3,"ция")</f>
        <v xml:space="preserve">Информация </v>
      </c>
      <c r="D76" s="72"/>
    </row>
    <row r="77" spans="1:5" x14ac:dyDescent="0.25">
      <c r="A77" s="72" t="s">
        <v>109</v>
      </c>
      <c r="B77" s="72"/>
      <c r="C77" s="72" t="str">
        <f>REPLACE(C75,6,3,"тор")</f>
        <v xml:space="preserve">Оператор </v>
      </c>
      <c r="D77" s="72"/>
    </row>
    <row r="79" spans="1:5" x14ac:dyDescent="0.25">
      <c r="A79">
        <v>5</v>
      </c>
    </row>
    <row r="80" spans="1:5" x14ac:dyDescent="0.25">
      <c r="A80" s="62" t="s">
        <v>112</v>
      </c>
      <c r="B80" s="62"/>
      <c r="C80" s="62"/>
      <c r="D80" s="62"/>
      <c r="E80" s="62"/>
    </row>
    <row r="82" spans="1:5" x14ac:dyDescent="0.25">
      <c r="A82" s="72" t="s">
        <v>89</v>
      </c>
      <c r="B82" s="72"/>
      <c r="C82" s="72" t="s">
        <v>114</v>
      </c>
      <c r="D82" s="72"/>
    </row>
    <row r="83" spans="1:5" x14ac:dyDescent="0.25">
      <c r="A83" s="72" t="s">
        <v>90</v>
      </c>
      <c r="B83" s="72"/>
      <c r="C83" s="72" t="s">
        <v>94</v>
      </c>
      <c r="D83" s="72"/>
    </row>
    <row r="84" spans="1:5" x14ac:dyDescent="0.25">
      <c r="A84" s="72" t="s">
        <v>91</v>
      </c>
      <c r="B84" s="72"/>
      <c r="C84" s="72" t="s">
        <v>95</v>
      </c>
      <c r="D84" s="72"/>
    </row>
    <row r="85" spans="1:5" ht="30" customHeight="1" x14ac:dyDescent="0.25">
      <c r="A85" s="74" t="s">
        <v>113</v>
      </c>
      <c r="B85" s="74"/>
      <c r="C85" s="72" t="s">
        <v>115</v>
      </c>
      <c r="D85" s="72"/>
    </row>
    <row r="88" spans="1:5" ht="15.75" x14ac:dyDescent="0.25">
      <c r="A88" s="77" t="s">
        <v>116</v>
      </c>
      <c r="B88" s="76"/>
      <c r="C88" s="76"/>
      <c r="D88" s="76"/>
      <c r="E88" s="76"/>
    </row>
    <row r="90" spans="1:5" x14ac:dyDescent="0.25">
      <c r="A90" t="s">
        <v>63</v>
      </c>
    </row>
    <row r="91" spans="1:5" x14ac:dyDescent="0.25">
      <c r="A91" s="72" t="s">
        <v>117</v>
      </c>
      <c r="B91" s="72"/>
      <c r="C91" s="81">
        <v>39140</v>
      </c>
    </row>
    <row r="92" spans="1:5" x14ac:dyDescent="0.25">
      <c r="A92" s="72" t="s">
        <v>118</v>
      </c>
      <c r="B92" s="72"/>
      <c r="C92" s="73">
        <f>DAY(C91)</f>
        <v>27</v>
      </c>
    </row>
    <row r="93" spans="1:5" x14ac:dyDescent="0.25">
      <c r="A93" s="72" t="s">
        <v>119</v>
      </c>
      <c r="B93" s="72"/>
      <c r="C93" s="73">
        <f>MONTH(C91)</f>
        <v>2</v>
      </c>
    </row>
    <row r="94" spans="1:5" x14ac:dyDescent="0.25">
      <c r="A94" s="72" t="s">
        <v>120</v>
      </c>
      <c r="B94" s="72"/>
      <c r="C94" s="73">
        <f>YEAR(C91)</f>
        <v>2007</v>
      </c>
    </row>
    <row r="96" spans="1:5" x14ac:dyDescent="0.25">
      <c r="A96" t="s">
        <v>121</v>
      </c>
    </row>
    <row r="98" spans="1:5" x14ac:dyDescent="0.25">
      <c r="A98" s="72" t="s">
        <v>117</v>
      </c>
      <c r="B98" s="72"/>
      <c r="C98" s="81">
        <v>39140</v>
      </c>
    </row>
    <row r="99" spans="1:5" ht="30" customHeight="1" x14ac:dyDescent="0.25">
      <c r="A99" s="74" t="s">
        <v>122</v>
      </c>
      <c r="B99" s="74"/>
      <c r="C99" s="81">
        <f>C98+100</f>
        <v>39240</v>
      </c>
    </row>
    <row r="101" spans="1:5" x14ac:dyDescent="0.25">
      <c r="A101">
        <v>3</v>
      </c>
    </row>
    <row r="103" spans="1:5" x14ac:dyDescent="0.25">
      <c r="A103" s="72" t="s">
        <v>123</v>
      </c>
      <c r="B103" s="72"/>
      <c r="C103" s="81">
        <v>38465</v>
      </c>
      <c r="D103" s="80">
        <v>44503</v>
      </c>
    </row>
    <row r="104" spans="1:5" ht="30" customHeight="1" x14ac:dyDescent="0.25">
      <c r="A104" s="74" t="s">
        <v>124</v>
      </c>
      <c r="B104" s="74"/>
      <c r="C104" s="73">
        <f>_xlfn.DAYS(D103,C103)</f>
        <v>6038</v>
      </c>
    </row>
    <row r="106" spans="1:5" ht="15.75" x14ac:dyDescent="0.25">
      <c r="A106" s="77" t="s">
        <v>125</v>
      </c>
      <c r="B106" s="77"/>
      <c r="C106" s="77"/>
      <c r="D106" s="77"/>
      <c r="E106" s="77"/>
    </row>
    <row r="108" spans="1:5" x14ac:dyDescent="0.25">
      <c r="A108">
        <v>1</v>
      </c>
    </row>
    <row r="110" spans="1:5" x14ac:dyDescent="0.25">
      <c r="A110" s="72" t="s">
        <v>126</v>
      </c>
      <c r="B110" s="72"/>
      <c r="C110" s="72"/>
      <c r="D110" s="73">
        <v>6</v>
      </c>
    </row>
    <row r="111" spans="1:5" x14ac:dyDescent="0.25">
      <c r="A111" s="72" t="s">
        <v>127</v>
      </c>
      <c r="B111" s="72"/>
      <c r="C111" s="72"/>
      <c r="D111" s="73">
        <v>4</v>
      </c>
    </row>
    <row r="112" spans="1:5" x14ac:dyDescent="0.25">
      <c r="A112" s="72" t="s">
        <v>128</v>
      </c>
      <c r="B112" s="72"/>
      <c r="C112" s="72"/>
      <c r="D112" s="73">
        <v>7</v>
      </c>
    </row>
    <row r="113" spans="1:4" x14ac:dyDescent="0.25">
      <c r="A113" s="72" t="s">
        <v>129</v>
      </c>
      <c r="B113" s="72"/>
      <c r="C113" s="72"/>
      <c r="D113" s="73">
        <v>5</v>
      </c>
    </row>
    <row r="114" spans="1:4" x14ac:dyDescent="0.25">
      <c r="A114" s="72" t="s">
        <v>130</v>
      </c>
      <c r="B114" s="72"/>
      <c r="C114" s="72"/>
      <c r="D114" s="73">
        <v>3</v>
      </c>
    </row>
    <row r="115" spans="1:4" x14ac:dyDescent="0.25">
      <c r="A115" s="72" t="s">
        <v>131</v>
      </c>
      <c r="B115" s="72"/>
      <c r="C115" s="72"/>
      <c r="D115" s="73">
        <f>D110+D111+D112</f>
        <v>17</v>
      </c>
    </row>
    <row r="116" spans="1:4" x14ac:dyDescent="0.25">
      <c r="A116" s="72" t="s">
        <v>132</v>
      </c>
      <c r="B116" s="72"/>
      <c r="C116" s="72"/>
      <c r="D116" s="73">
        <f>D115+D113+D114</f>
        <v>25</v>
      </c>
    </row>
    <row r="118" spans="1:4" x14ac:dyDescent="0.25">
      <c r="A118">
        <v>2</v>
      </c>
    </row>
    <row r="120" spans="1:4" x14ac:dyDescent="0.25">
      <c r="A120" s="72" t="s">
        <v>133</v>
      </c>
      <c r="B120" s="72"/>
      <c r="C120" s="72" t="s">
        <v>134</v>
      </c>
      <c r="D120" s="72"/>
    </row>
    <row r="121" spans="1:4" x14ac:dyDescent="0.25">
      <c r="A121" s="72" t="s">
        <v>135</v>
      </c>
      <c r="B121" s="72"/>
      <c r="C121" s="82">
        <v>4652</v>
      </c>
      <c r="D121" s="83"/>
    </row>
    <row r="122" spans="1:4" x14ac:dyDescent="0.25">
      <c r="A122" s="72" t="s">
        <v>136</v>
      </c>
      <c r="B122" s="72"/>
      <c r="C122" s="82">
        <v>4632</v>
      </c>
      <c r="D122" s="83"/>
    </row>
    <row r="123" spans="1:4" x14ac:dyDescent="0.25">
      <c r="A123" s="72" t="s">
        <v>137</v>
      </c>
      <c r="B123" s="72"/>
      <c r="C123" s="82">
        <v>3462</v>
      </c>
      <c r="D123" s="83"/>
    </row>
    <row r="124" spans="1:4" x14ac:dyDescent="0.25">
      <c r="A124" s="72" t="s">
        <v>138</v>
      </c>
      <c r="B124" s="72"/>
      <c r="C124" s="82">
        <v>4637</v>
      </c>
      <c r="D124" s="83"/>
    </row>
    <row r="125" spans="1:4" x14ac:dyDescent="0.25">
      <c r="A125" s="72" t="s">
        <v>139</v>
      </c>
      <c r="B125" s="72"/>
      <c r="C125" s="82">
        <v>6456</v>
      </c>
      <c r="D125" s="83"/>
    </row>
    <row r="126" spans="1:4" x14ac:dyDescent="0.25">
      <c r="A126" s="72" t="s">
        <v>140</v>
      </c>
      <c r="B126" s="72"/>
      <c r="C126" s="82">
        <v>3456</v>
      </c>
      <c r="D126" s="83"/>
    </row>
    <row r="127" spans="1:4" x14ac:dyDescent="0.25">
      <c r="A127" s="72" t="s">
        <v>141</v>
      </c>
      <c r="B127" s="72"/>
      <c r="C127" s="82">
        <v>3466</v>
      </c>
      <c r="D127" s="83"/>
    </row>
    <row r="128" spans="1:4" x14ac:dyDescent="0.25">
      <c r="A128" s="72" t="s">
        <v>142</v>
      </c>
      <c r="B128" s="72"/>
      <c r="C128" s="82">
        <v>3456</v>
      </c>
      <c r="D128" s="83"/>
    </row>
    <row r="129" spans="1:4" x14ac:dyDescent="0.25">
      <c r="A129" s="72" t="s">
        <v>143</v>
      </c>
      <c r="B129" s="72"/>
      <c r="C129" s="82">
        <v>5462</v>
      </c>
      <c r="D129" s="83"/>
    </row>
    <row r="130" spans="1:4" x14ac:dyDescent="0.25">
      <c r="A130" s="72" t="s">
        <v>144</v>
      </c>
      <c r="B130" s="72"/>
      <c r="C130" s="82">
        <v>4563</v>
      </c>
      <c r="D130" s="83"/>
    </row>
    <row r="131" spans="1:4" x14ac:dyDescent="0.25">
      <c r="A131" s="72" t="s">
        <v>145</v>
      </c>
      <c r="B131" s="72"/>
      <c r="C131" s="82">
        <v>4563</v>
      </c>
      <c r="D131" s="83"/>
    </row>
    <row r="132" spans="1:4" x14ac:dyDescent="0.25">
      <c r="A132" s="72" t="s">
        <v>146</v>
      </c>
      <c r="B132" s="72"/>
      <c r="C132" s="82">
        <v>6543</v>
      </c>
      <c r="D132" s="83"/>
    </row>
    <row r="133" spans="1:4" x14ac:dyDescent="0.25">
      <c r="A133" s="72"/>
      <c r="B133" s="72"/>
      <c r="C133" s="82"/>
      <c r="D133" s="83"/>
    </row>
    <row r="134" spans="1:4" x14ac:dyDescent="0.25">
      <c r="A134" s="72" t="s">
        <v>147</v>
      </c>
      <c r="B134" s="72"/>
      <c r="C134" s="82">
        <f>C121+C122+C132</f>
        <v>15827</v>
      </c>
      <c r="D134" s="83"/>
    </row>
    <row r="135" spans="1:4" x14ac:dyDescent="0.25">
      <c r="A135" s="72" t="s">
        <v>148</v>
      </c>
      <c r="B135" s="72"/>
      <c r="C135" s="82">
        <f>C123+C124+C125</f>
        <v>14555</v>
      </c>
      <c r="D135" s="83"/>
    </row>
    <row r="136" spans="1:4" x14ac:dyDescent="0.25">
      <c r="A136" s="72" t="s">
        <v>149</v>
      </c>
      <c r="B136" s="72"/>
      <c r="C136" s="82">
        <f>C134+C135</f>
        <v>30382</v>
      </c>
      <c r="D136" s="83"/>
    </row>
    <row r="137" spans="1:4" x14ac:dyDescent="0.25">
      <c r="A137" s="72" t="s">
        <v>150</v>
      </c>
      <c r="B137" s="72"/>
      <c r="C137" s="82">
        <f>C126+C127+C128</f>
        <v>10378</v>
      </c>
      <c r="D137" s="83"/>
    </row>
    <row r="138" spans="1:4" x14ac:dyDescent="0.25">
      <c r="A138" s="72" t="s">
        <v>151</v>
      </c>
      <c r="B138" s="72"/>
      <c r="C138" s="82">
        <f>C129+C130+C131</f>
        <v>14588</v>
      </c>
      <c r="D138" s="83"/>
    </row>
    <row r="139" spans="1:4" x14ac:dyDescent="0.25">
      <c r="A139" s="72" t="s">
        <v>152</v>
      </c>
      <c r="B139" s="72"/>
      <c r="C139" s="82">
        <f>C137+C138</f>
        <v>24966</v>
      </c>
      <c r="D139" s="83"/>
    </row>
    <row r="140" spans="1:4" x14ac:dyDescent="0.25">
      <c r="A140" s="72" t="s">
        <v>153</v>
      </c>
      <c r="B140" s="72"/>
      <c r="C140" s="82">
        <f>C136+C139</f>
        <v>55348</v>
      </c>
      <c r="D140" s="83"/>
    </row>
  </sheetData>
  <mergeCells count="129">
    <mergeCell ref="C132:D132"/>
    <mergeCell ref="C131:D131"/>
    <mergeCell ref="C130:D130"/>
    <mergeCell ref="C129:D129"/>
    <mergeCell ref="C126:D126"/>
    <mergeCell ref="C127:D127"/>
    <mergeCell ref="C128:D128"/>
    <mergeCell ref="A138:B138"/>
    <mergeCell ref="A140:B140"/>
    <mergeCell ref="A139:B139"/>
    <mergeCell ref="C121:D121"/>
    <mergeCell ref="C122:D122"/>
    <mergeCell ref="C123:D123"/>
    <mergeCell ref="C124:D124"/>
    <mergeCell ref="C125:D125"/>
    <mergeCell ref="C140:D140"/>
    <mergeCell ref="C139:D139"/>
    <mergeCell ref="C138:D138"/>
    <mergeCell ref="C137:D137"/>
    <mergeCell ref="C136:D136"/>
    <mergeCell ref="C135:D135"/>
    <mergeCell ref="C134:D134"/>
    <mergeCell ref="C133:D133"/>
    <mergeCell ref="A133:B133"/>
    <mergeCell ref="A134:B134"/>
    <mergeCell ref="A135:B135"/>
    <mergeCell ref="A136:B136"/>
    <mergeCell ref="A137:B137"/>
    <mergeCell ref="A129:B129"/>
    <mergeCell ref="A130:B130"/>
    <mergeCell ref="A131:B131"/>
    <mergeCell ref="A132:B132"/>
    <mergeCell ref="A124:B124"/>
    <mergeCell ref="A125:B125"/>
    <mergeCell ref="A126:B126"/>
    <mergeCell ref="A127:B127"/>
    <mergeCell ref="A128:B128"/>
    <mergeCell ref="A120:B120"/>
    <mergeCell ref="C120:D120"/>
    <mergeCell ref="A121:B121"/>
    <mergeCell ref="A122:B122"/>
    <mergeCell ref="A123:B123"/>
    <mergeCell ref="A112:C112"/>
    <mergeCell ref="A113:C113"/>
    <mergeCell ref="A114:C114"/>
    <mergeCell ref="A115:C115"/>
    <mergeCell ref="A116:C116"/>
    <mergeCell ref="A104:B104"/>
    <mergeCell ref="A106:E106"/>
    <mergeCell ref="A110:C110"/>
    <mergeCell ref="A111:C111"/>
    <mergeCell ref="A93:B93"/>
    <mergeCell ref="A94:B94"/>
    <mergeCell ref="A98:B98"/>
    <mergeCell ref="A99:B99"/>
    <mergeCell ref="A103:B103"/>
    <mergeCell ref="A85:B85"/>
    <mergeCell ref="C85:D85"/>
    <mergeCell ref="A88:E88"/>
    <mergeCell ref="A91:B91"/>
    <mergeCell ref="A92:B92"/>
    <mergeCell ref="A80:E80"/>
    <mergeCell ref="A82:B82"/>
    <mergeCell ref="A83:B83"/>
    <mergeCell ref="A84:B84"/>
    <mergeCell ref="C82:D82"/>
    <mergeCell ref="C83:D83"/>
    <mergeCell ref="C84:D84"/>
    <mergeCell ref="A72:E72"/>
    <mergeCell ref="A74:B74"/>
    <mergeCell ref="A75:B75"/>
    <mergeCell ref="A76:B76"/>
    <mergeCell ref="A77:B77"/>
    <mergeCell ref="C74:D74"/>
    <mergeCell ref="C75:D75"/>
    <mergeCell ref="C76:D76"/>
    <mergeCell ref="C77:D77"/>
    <mergeCell ref="A66:E66"/>
    <mergeCell ref="A68:B68"/>
    <mergeCell ref="A69:B69"/>
    <mergeCell ref="C68:D68"/>
    <mergeCell ref="C69:D69"/>
    <mergeCell ref="A62:B62"/>
    <mergeCell ref="C62:D62"/>
    <mergeCell ref="A63:B63"/>
    <mergeCell ref="F63:G63"/>
    <mergeCell ref="C63:D63"/>
    <mergeCell ref="A57:B57"/>
    <mergeCell ref="C57:D57"/>
    <mergeCell ref="A60:E60"/>
    <mergeCell ref="A51:B51"/>
    <mergeCell ref="C51:D51"/>
    <mergeCell ref="A54:E54"/>
    <mergeCell ref="A56:B56"/>
    <mergeCell ref="C56:D56"/>
    <mergeCell ref="A45:E45"/>
    <mergeCell ref="C48:D48"/>
    <mergeCell ref="C49:D49"/>
    <mergeCell ref="C50:D50"/>
    <mergeCell ref="A48:B48"/>
    <mergeCell ref="A49:B49"/>
    <mergeCell ref="A50:B50"/>
    <mergeCell ref="A26:E26"/>
    <mergeCell ref="A28:C28"/>
    <mergeCell ref="A29:C29"/>
    <mergeCell ref="A16:E16"/>
    <mergeCell ref="A18:C18"/>
    <mergeCell ref="A19:C19"/>
    <mergeCell ref="A21:E21"/>
    <mergeCell ref="A23:C23"/>
    <mergeCell ref="A24:C24"/>
    <mergeCell ref="A9:C9"/>
    <mergeCell ref="A11:E11"/>
    <mergeCell ref="A14:D14"/>
    <mergeCell ref="A13:D13"/>
    <mergeCell ref="A1:D1"/>
    <mergeCell ref="A2:D2"/>
    <mergeCell ref="A5:C5"/>
    <mergeCell ref="A6:C6"/>
    <mergeCell ref="A7:C7"/>
    <mergeCell ref="A8:C8"/>
    <mergeCell ref="A38:C38"/>
    <mergeCell ref="A39:C39"/>
    <mergeCell ref="A40:C40"/>
    <mergeCell ref="A41:C41"/>
    <mergeCell ref="A32:E32"/>
    <mergeCell ref="A34:E34"/>
    <mergeCell ref="A36:C36"/>
    <mergeCell ref="A37:C3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Lost</dc:creator>
  <cp:lastModifiedBy>Lost</cp:lastModifiedBy>
  <dcterms:created xsi:type="dcterms:W3CDTF">2021-10-27T04:39:08Z</dcterms:created>
  <dcterms:modified xsi:type="dcterms:W3CDTF">2021-11-03T07:24:39Z</dcterms:modified>
</cp:coreProperties>
</file>