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ctionList" sheetId="1" r:id="rId3"/>
    <sheet state="visible" name="ContingencyList" sheetId="2" r:id="rId4"/>
    <sheet state="visible" name="ReactionTypeDefinition" sheetId="3" r:id="rId5"/>
    <sheet state="visible" name="ModificationTypeDefinition" sheetId="4" r:id="rId6"/>
  </sheets>
  <definedNames>
    <definedName name="CellHasFormula">#REF!</definedName>
    <definedName name="IRstar__0__IR_Ins_.IR_0">#REF!</definedName>
    <definedName hidden="1" localSheetId="0" name="_xlnm._FilterDatabase">ReactionList!$A$1:$AA$1008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Does Rho undergo the same type of cycling that Rac1 and cdc42 do?
	-Adrian Carretero</t>
      </text>
    </comment>
  </commentList>
</comments>
</file>

<file path=xl/sharedStrings.xml><?xml version="1.0" encoding="utf-8"?>
<sst xmlns="http://schemas.openxmlformats.org/spreadsheetml/2006/main" count="950" uniqueCount="297">
  <si>
    <t>!!SBtab TableType='rxnconReactionList' TableName='ReactionList'</t>
  </si>
  <si>
    <t>!UID:Reaction</t>
  </si>
  <si>
    <t>!ComponentA:Name</t>
  </si>
  <si>
    <t>!ComponentA:Domain</t>
  </si>
  <si>
    <t>!ComponentA:Residue</t>
  </si>
  <si>
    <t>!Reaction</t>
  </si>
  <si>
    <t>!ComponentB:Name</t>
  </si>
  <si>
    <t>!ComponentB:Domain</t>
  </si>
  <si>
    <t>!ComponentB:Residue</t>
  </si>
  <si>
    <t>!Rate</t>
  </si>
  <si>
    <t>!Quality</t>
  </si>
  <si>
    <t>!Module</t>
  </si>
  <si>
    <t>!Literature:Identifiers:pubmed</t>
  </si>
  <si>
    <t>!Comment</t>
  </si>
  <si>
    <t>Src</t>
  </si>
  <si>
    <t>p+</t>
  </si>
  <si>
    <t>Shc</t>
  </si>
  <si>
    <t>Y240</t>
  </si>
  <si>
    <t>EGFR-Src</t>
  </si>
  <si>
    <t>uPPase1</t>
  </si>
  <si>
    <t>p-</t>
  </si>
  <si>
    <t>uKinase</t>
  </si>
  <si>
    <t>Raf</t>
  </si>
  <si>
    <t>P</t>
  </si>
  <si>
    <t>Ras-Raf-Mek-Erk</t>
  </si>
  <si>
    <t>uPPase2</t>
  </si>
  <si>
    <t>Mek</t>
  </si>
  <si>
    <t>S218S222</t>
  </si>
  <si>
    <t>uPPase3</t>
  </si>
  <si>
    <t>Erk</t>
  </si>
  <si>
    <t>T202Y204</t>
  </si>
  <si>
    <t>uPPase4</t>
  </si>
  <si>
    <t>Ras</t>
  </si>
  <si>
    <t>GEx</t>
  </si>
  <si>
    <t>GnP</t>
  </si>
  <si>
    <t>GHy</t>
  </si>
  <si>
    <t>p120RasGAP</t>
  </si>
  <si>
    <t>ppi</t>
  </si>
  <si>
    <t>RBD</t>
  </si>
  <si>
    <t>PI3K1A</t>
  </si>
  <si>
    <t>p85</t>
  </si>
  <si>
    <t>Y688</t>
  </si>
  <si>
    <t>EGFR-Src, PI3K-Akt</t>
  </si>
  <si>
    <t>SHP1</t>
  </si>
  <si>
    <t>syn</t>
  </si>
  <si>
    <t>PIP3</t>
  </si>
  <si>
    <t>PI3K-Akt</t>
  </si>
  <si>
    <t>PTEN</t>
  </si>
  <si>
    <t>deg</t>
  </si>
  <si>
    <t>i</t>
  </si>
  <si>
    <t>PDK1</t>
  </si>
  <si>
    <t>Akt</t>
  </si>
  <si>
    <t>T308</t>
  </si>
  <si>
    <t>uPPase6</t>
  </si>
  <si>
    <t>mTORC2</t>
  </si>
  <si>
    <t>S473</t>
  </si>
  <si>
    <t>Grb2</t>
  </si>
  <si>
    <t>SOS</t>
  </si>
  <si>
    <t>EGFR-Src, Ras-Raf-Mek-Erk</t>
  </si>
  <si>
    <t>EGF</t>
  </si>
  <si>
    <t>EGFR</t>
  </si>
  <si>
    <t>ap+</t>
  </si>
  <si>
    <t>uPPase7</t>
  </si>
  <si>
    <t>TSC2</t>
  </si>
  <si>
    <t>TSC1</t>
  </si>
  <si>
    <t>S939T1462</t>
  </si>
  <si>
    <t>Also https://www.sciencedirect.com/science/article/pii/S1097276502005683?via%3Dihub</t>
  </si>
  <si>
    <t>uPPase5</t>
  </si>
  <si>
    <t>Rheb</t>
  </si>
  <si>
    <t>mTORC1</t>
  </si>
  <si>
    <t>PRAS40</t>
  </si>
  <si>
    <t>T246</t>
  </si>
  <si>
    <t>S6K</t>
  </si>
  <si>
    <t>HM</t>
  </si>
  <si>
    <t>T389</t>
  </si>
  <si>
    <t>S6K, PI3K-Akt</t>
  </si>
  <si>
    <t>Also https://www.pnas.org/content/95/4/1432.full</t>
  </si>
  <si>
    <t>Tloop</t>
  </si>
  <si>
    <t>T229</t>
  </si>
  <si>
    <t>uPPase8</t>
  </si>
  <si>
    <t>RSK1</t>
  </si>
  <si>
    <t>rpS6</t>
  </si>
  <si>
    <t>S235S236</t>
  </si>
  <si>
    <t>uPPase9</t>
  </si>
  <si>
    <t>IKKa</t>
  </si>
  <si>
    <t>T23</t>
  </si>
  <si>
    <t>uPPase10</t>
  </si>
  <si>
    <t>IkBa</t>
  </si>
  <si>
    <t>S32S36</t>
  </si>
  <si>
    <t>uPPase11</t>
  </si>
  <si>
    <t>EIF4EBP1</t>
  </si>
  <si>
    <t>Also https://science.sciencemag.org/content/277/5322/99.full</t>
  </si>
  <si>
    <t>uPPase12</t>
  </si>
  <si>
    <t>CTKD</t>
  </si>
  <si>
    <t>T573</t>
  </si>
  <si>
    <t>Review of RSK activation: https://www.nature.com/articles/nrm2509</t>
  </si>
  <si>
    <t>uPPase13</t>
  </si>
  <si>
    <t>S380</t>
  </si>
  <si>
    <t>Cot</t>
  </si>
  <si>
    <t>PI3K-Akt, Ras-Raf-Mek-Erk</t>
  </si>
  <si>
    <t>NTKD</t>
  </si>
  <si>
    <t>S221</t>
  </si>
  <si>
    <t>GSK3b</t>
  </si>
  <si>
    <t>S9</t>
  </si>
  <si>
    <t>Review of GSK3b regulation: https://portlandpress.com/biochemj/article/359/1/1/38659/GSK3-takes-centre-stage-more-than-20-years-after</t>
  </si>
  <si>
    <t>uPPase14</t>
  </si>
  <si>
    <t>IRS1</t>
  </si>
  <si>
    <t>S636S639</t>
  </si>
  <si>
    <t>uPPase15</t>
  </si>
  <si>
    <t>Also https://www.ncbi.nlm.nih.gov/pmc/articles/PMC5294791/</t>
  </si>
  <si>
    <t>mTOR</t>
  </si>
  <si>
    <t>S2448</t>
  </si>
  <si>
    <t>uPPase16</t>
  </si>
  <si>
    <t>Added to satisfy BNGL connectivity restrains</t>
  </si>
  <si>
    <t>Y239</t>
  </si>
  <si>
    <t>uPPase17</t>
  </si>
  <si>
    <t>Ral</t>
  </si>
  <si>
    <t>RalGEF</t>
  </si>
  <si>
    <t>uKinase2</t>
  </si>
  <si>
    <t>uPPase18</t>
  </si>
  <si>
    <t>uPPase19</t>
  </si>
  <si>
    <t>CTD</t>
  </si>
  <si>
    <t>T421S424</t>
  </si>
  <si>
    <t>S6K, Ras-Raf-Mek-Erk</t>
  </si>
  <si>
    <t>ipi</t>
  </si>
  <si>
    <t>NTD</t>
  </si>
  <si>
    <t>!!SBtab TableType='rxnconContingencyList' TableName='ContingencyList'</t>
  </si>
  <si>
    <t>!UID:Contingency</t>
  </si>
  <si>
    <t>!Target</t>
  </si>
  <si>
    <t>!Contingency</t>
  </si>
  <si>
    <t>!Modifier</t>
  </si>
  <si>
    <t>!Reference:Identifiers:pubmed</t>
  </si>
  <si>
    <t>!</t>
  </si>
  <si>
    <t>Src--EGFR</t>
  </si>
  <si>
    <t>Ras-{gtp}</t>
  </si>
  <si>
    <t>Ras--Raf</t>
  </si>
  <si>
    <t>p120RasGAP--Ras</t>
  </si>
  <si>
    <t>Shc_[(Y239)]-{p}</t>
  </si>
  <si>
    <t>EGFR-{p}</t>
  </si>
  <si>
    <t>k+</t>
  </si>
  <si>
    <t>Shc_[(Y240)]-{p}</t>
  </si>
  <si>
    <t>Src primes Shc for phosphorylation by EGFR and for binding to Grb2; temporarily set to -1 for use in boolean modeling</t>
  </si>
  <si>
    <t>SOS--Ras</t>
  </si>
  <si>
    <t>&lt;EGFRShcGrb2SOS&gt;</t>
  </si>
  <si>
    <t>AND</t>
  </si>
  <si>
    <t>Shc--Grb2</t>
  </si>
  <si>
    <t>Bunda14_Src_Ras</t>
  </si>
  <si>
    <t>Grb2--SOS</t>
  </si>
  <si>
    <t>EGFR--Shc</t>
  </si>
  <si>
    <t>EGFR--Grb2</t>
  </si>
  <si>
    <t>Raf-{p}</t>
  </si>
  <si>
    <t>Mek-{p}</t>
  </si>
  <si>
    <t>PIP3--PDK1</t>
  </si>
  <si>
    <t>EGFR--Src</t>
  </si>
  <si>
    <t>&lt;activePI3K1A&gt;</t>
  </si>
  <si>
    <t>EGFR@0--EGFR@1</t>
  </si>
  <si>
    <t>&lt;activeAkt&gt;</t>
  </si>
  <si>
    <t>Akt_[(S473)]-{p}</t>
  </si>
  <si>
    <t>Manning17_Akt_Review</t>
  </si>
  <si>
    <t>Akt_[(T308)]-{p}</t>
  </si>
  <si>
    <t>2020-02-04: Akt must translocate to membrane and be phosphorylated by PDK1 to be activated</t>
  </si>
  <si>
    <t>Akt--PIP3</t>
  </si>
  <si>
    <t>EGF--EGFR</t>
  </si>
  <si>
    <t>x</t>
  </si>
  <si>
    <t>TSC2-{p}</t>
  </si>
  <si>
    <t>TSC2--Rheb</t>
  </si>
  <si>
    <t>TSC2--TSC1</t>
  </si>
  <si>
    <t>Rheb-{gtp}</t>
  </si>
  <si>
    <t>PRAS40-{p}</t>
  </si>
  <si>
    <t>Also https://www.sciencedirect.com/science/article/pii/S1097276507001487?via%3Dihub and https://www.nature.com/articles/ncb1547</t>
  </si>
  <si>
    <t>SOS-{p}</t>
  </si>
  <si>
    <t>Ras-Raf-Mek-Erk, EGFR-Src</t>
  </si>
  <si>
    <t>&lt;activemTORC1&gt;</t>
  </si>
  <si>
    <t>&lt;activeS6K&gt;</t>
  </si>
  <si>
    <t>S6K_[HM(T389)]-{p}</t>
  </si>
  <si>
    <t>S6K_[Tloop(T229)]-{p}</t>
  </si>
  <si>
    <t>S6K_[NTD]--0</t>
  </si>
  <si>
    <t>Erk-{p}</t>
  </si>
  <si>
    <t>IKKa_[(T23)]-{p}</t>
  </si>
  <si>
    <t>RSK1_[CTKD(T573)]-{p}</t>
  </si>
  <si>
    <t>RSK1_[(S380)]-{p}</t>
  </si>
  <si>
    <t>PDK1--RSK1</t>
  </si>
  <si>
    <t>&lt;activeRSK1&gt;</t>
  </si>
  <si>
    <t>RSK1_[NTKD(S221)]-{p}</t>
  </si>
  <si>
    <t>mTORC2--PIP3</t>
  </si>
  <si>
    <t>OR</t>
  </si>
  <si>
    <t>PI3K1A_[p85(Y688)]-{p}</t>
  </si>
  <si>
    <t>Ras--PI3K1A</t>
  </si>
  <si>
    <t>[pAktS473]</t>
  </si>
  <si>
    <t>[pEGFRY1068]</t>
  </si>
  <si>
    <t>[pErkT202Y204]</t>
  </si>
  <si>
    <t>Erk_[(T202Y204)]-{p}</t>
  </si>
  <si>
    <t>[pGSK3bS9]</t>
  </si>
  <si>
    <t>GSK3b_[(S9)]-{p}</t>
  </si>
  <si>
    <t>Ras-Raf-Mek-Erk, PI3K-Akt, S6K</t>
  </si>
  <si>
    <t>[pMekS218221]</t>
  </si>
  <si>
    <t>Mek_[(S218S222)]-{p}</t>
  </si>
  <si>
    <t>[pmTORS2448]</t>
  </si>
  <si>
    <t>mTORC1_[mTOR(S2448)]-{p}</t>
  </si>
  <si>
    <t>[pRSK1S380]</t>
  </si>
  <si>
    <t>[prpS6S235S236]</t>
  </si>
  <si>
    <t>rpS6_[(S235S236)]-{p}</t>
  </si>
  <si>
    <t>Ras-Raf-Mek-Erk, S6K</t>
  </si>
  <si>
    <t>[pIkBaS32S36]</t>
  </si>
  <si>
    <t>IkBa_[(S32S36)]-{p}</t>
  </si>
  <si>
    <t>Setting to -1 until I can find link to Src, Also https://www.sciencedirect.com/science/article/pii/S0959437X99800161?via%3Dihub#BIB28</t>
  </si>
  <si>
    <t>RalGEF--Ras</t>
  </si>
  <si>
    <t>Setting to -1 until I can find link to Src, Also https://www.sciencedirect.com/science/article/pii/S0959437X99800161?via%3Dihub#BIB29</t>
  </si>
  <si>
    <t>RalGEF--Ral</t>
  </si>
  <si>
    <t>Setting to -1 until I can find link to Src, Also https://www.sciencedirect.com/science/article/pii/S0959437X99800161?via%3Dihub#BIB30</t>
  </si>
  <si>
    <t>uKinase2-{p}</t>
  </si>
  <si>
    <t>Cot-{p}</t>
  </si>
  <si>
    <t>[pIRS1S636S639]</t>
  </si>
  <si>
    <t>IRS1_[(S636S639)]-{p}</t>
  </si>
  <si>
    <t>[pS6KT421S424]</t>
  </si>
  <si>
    <t>S6K_[CTD(T421S424)]-{p}</t>
  </si>
  <si>
    <t>mTORC1_[PRAS40]--0</t>
  </si>
  <si>
    <t>Rheb--mTORC1</t>
  </si>
  <si>
    <t>!!SBtab TableType='rxnconReactionDefinitions' TableName='ReactionDefinitions'</t>
  </si>
  <si>
    <t>!UID:ReactionKey</t>
  </si>
  <si>
    <t>!BidirectionalVerb</t>
  </si>
  <si>
    <t>!MolTypeX</t>
  </si>
  <si>
    <t>!ResolutionX</t>
  </si>
  <si>
    <t>!MolTypeY</t>
  </si>
  <si>
    <t>!ResolutionY</t>
  </si>
  <si>
    <t>!SkeletonRule</t>
  </si>
  <si>
    <t>phosphorylation</t>
  </si>
  <si>
    <t>no</t>
  </si>
  <si>
    <t>Protein</t>
  </si>
  <si>
    <t>component</t>
  </si>
  <si>
    <t>residue</t>
  </si>
  <si>
    <t>$x%# + $y%#$y%-{0} -&gt; $x%# + $y%#$y%-{p}</t>
  </si>
  <si>
    <t>dephosphorylation</t>
  </si>
  <si>
    <t>$x%# + $y%#$y%-{p} -&gt; $x%# + $y%#$y%-{0}</t>
  </si>
  <si>
    <t>auto-phosphorylation</t>
  </si>
  <si>
    <t>$y%#$y%-{0} -&gt; $y%#$y%-{p}</t>
  </si>
  <si>
    <t>phosphotransfer</t>
  </si>
  <si>
    <t>pt</t>
  </si>
  <si>
    <t>$x%#$x%-{p} + $y%#$y%-{0} -&gt; $x%#$x%-{0} + $y%#$y%-{p}</t>
  </si>
  <si>
    <t>guanine-nucleotide-exchange</t>
  </si>
  <si>
    <t>gef</t>
  </si>
  <si>
    <t>$x%# + $y%#$y%-{0} -&gt; $x%# + $y%#$y%-{GTP}</t>
  </si>
  <si>
    <t>GTPase-activation</t>
  </si>
  <si>
    <t>gap</t>
  </si>
  <si>
    <t>$x%# + $y%#$y%-{GTP} -&gt; $x%# + $y%#$y%-{0}</t>
  </si>
  <si>
    <t>ubiquitination</t>
  </si>
  <si>
    <t>ub+</t>
  </si>
  <si>
    <t>$x%# + $y%#$y%-{0} -&gt; $x%# + $y%#$y%-{ub}</t>
  </si>
  <si>
    <t>truncation</t>
  </si>
  <si>
    <t>cut</t>
  </si>
  <si>
    <t>$x%# + $y%#$y%-{0} -&gt; $x%# + $y%#$y%-{truncated}</t>
  </si>
  <si>
    <t>protein-protein-interaction</t>
  </si>
  <si>
    <t>yes</t>
  </si>
  <si>
    <t>domain</t>
  </si>
  <si>
    <t>$x%#$x%--0 + $y%#$y%--0 -&gt; $x%!$y%#$x%--$y%</t>
  </si>
  <si>
    <t>intra-protein-interaction</t>
  </si>
  <si>
    <t>$x%#$x%--0!$y%--0 -&gt; $x%#$x%--[$y.locus%]</t>
  </si>
  <si>
    <t>interaction</t>
  </si>
  <si>
    <t>Any</t>
  </si>
  <si>
    <t>protein-gene-interaction</t>
  </si>
  <si>
    <t>bind</t>
  </si>
  <si>
    <t>Gene</t>
  </si>
  <si>
    <t>transcription</t>
  </si>
  <si>
    <t>trsc</t>
  </si>
  <si>
    <t>$x%# + $y%# -&gt; $x%# + $y%# + $y.to_mrna_component_spec()%#0</t>
  </si>
  <si>
    <t>translation</t>
  </si>
  <si>
    <t>trsl</t>
  </si>
  <si>
    <t>mRNA</t>
  </si>
  <si>
    <t>$x%# + $y%# -&gt; $x%# + $y%# + $y.to_protein_component_spec()%#0</t>
  </si>
  <si>
    <t>synthesis</t>
  </si>
  <si>
    <t>$x%# -&gt; $x%# + $y%#0</t>
  </si>
  <si>
    <t>degradation</t>
  </si>
  <si>
    <t>$x%# + $y%# -&gt; $x%#</t>
  </si>
  <si>
    <t>auto-GuanineNucleotideExchange</t>
  </si>
  <si>
    <t>aGEx</t>
  </si>
  <si>
    <t>$y%#$y%-{0} -&gt; $y%#$y%-{GTP}</t>
  </si>
  <si>
    <t>auto-GTPHydrolysis</t>
  </si>
  <si>
    <t>aGHy</t>
  </si>
  <si>
    <t>$y%#$y%-{GTP} -&gt; $y%#$y%-{0}</t>
  </si>
  <si>
    <t>new</t>
  </si>
  <si>
    <t>xxx</t>
  </si>
  <si>
    <t>$x%# -&gt; $y%#0</t>
  </si>
  <si>
    <t>GuanineNucleotideExchange</t>
  </si>
  <si>
    <t>GTPHydrolysis</t>
  </si>
  <si>
    <t>mutation</t>
  </si>
  <si>
    <t>mut</t>
  </si>
  <si>
    <t>$x%# + $y%#$y%-{0} -&gt; $x%# + $y%#$y%-{mut}</t>
  </si>
  <si>
    <t>!!SBtab TableType='rxnconModificationTypes' TableName='ModificationTypes'</t>
  </si>
  <si>
    <t>!UID:ModificationType</t>
  </si>
  <si>
    <t>!UID:ModificationLabel</t>
  </si>
  <si>
    <t>neutral</t>
  </si>
  <si>
    <t>phosphor</t>
  </si>
  <si>
    <t>p</t>
  </si>
  <si>
    <t>ubiquitin</t>
  </si>
  <si>
    <t>ub</t>
  </si>
  <si>
    <t>GTP</t>
  </si>
  <si>
    <t>truncated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</si>
</sst>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/>
    <font>
      <sz val="11.0"/>
      <color rgb="FF0000FF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0000FF"/>
    </font>
    <font>
      <u/>
      <color rgb="FF0000FF"/>
    </font>
    <font>
      <u/>
      <sz val="11.0"/>
      <color rgb="FF0000FF"/>
      <name val="Calibri"/>
    </font>
    <font>
      <b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D8D8D8"/>
        <bgColor rgb="FFD8D8D8"/>
      </patternFill>
    </fill>
  </fills>
  <borders count="3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0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0" fontId="0" numFmtId="0" xfId="0" applyAlignment="1" applyBorder="1" applyFont="1">
      <alignment horizontal="left" shrinkToFit="0" vertical="bottom" wrapText="0"/>
    </xf>
    <xf borderId="1" fillId="0" fontId="0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" fillId="2" fontId="0" numFmtId="0" xfId="0" applyAlignment="1" applyBorder="1" applyFill="1" applyFont="1">
      <alignment horizontal="center" shrinkToFit="0" vertical="bottom" wrapText="0"/>
    </xf>
    <xf borderId="1" fillId="3" fontId="0" numFmtId="0" xfId="0" applyAlignment="1" applyBorder="1" applyFill="1" applyFont="1">
      <alignment horizontal="center" shrinkToFit="0" vertical="bottom" wrapText="0"/>
    </xf>
    <xf borderId="1" fillId="4" fontId="0" numFmtId="0" xfId="0" applyAlignment="1" applyBorder="1" applyFill="1" applyFont="1">
      <alignment horizontal="center" shrinkToFit="0" vertical="bottom" wrapText="0"/>
    </xf>
    <xf borderId="1" fillId="5" fontId="0" numFmtId="0" xfId="0" applyAlignment="1" applyBorder="1" applyFill="1" applyFont="1">
      <alignment horizontal="left" readingOrder="0" shrinkToFit="0" vertical="bottom" wrapText="0"/>
    </xf>
    <xf borderId="1" fillId="5" fontId="0" numFmtId="0" xfId="0" applyAlignment="1" applyBorder="1" applyFont="1">
      <alignment horizontal="left" shrinkToFit="0" vertical="bottom" wrapText="0"/>
    </xf>
    <xf borderId="1" fillId="5" fontId="3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1" fillId="3" fontId="3" numFmtId="0" xfId="0" applyAlignment="1" applyBorder="1" applyFont="1">
      <alignment horizontal="center" shrinkToFit="0" vertical="bottom" wrapText="0"/>
    </xf>
    <xf borderId="1" fillId="4" fontId="3" numFmtId="0" xfId="0" applyAlignment="1" applyBorder="1" applyFont="1">
      <alignment horizontal="center" shrinkToFit="0" vertical="bottom" wrapText="0"/>
    </xf>
    <xf borderId="1" fillId="3" fontId="3" numFmtId="0" xfId="0" applyAlignment="1" applyBorder="1" applyFont="1">
      <alignment horizontal="center" readingOrder="0" shrinkToFit="0" vertical="bottom" wrapText="0"/>
    </xf>
    <xf borderId="1" fillId="5" fontId="4" numFmtId="0" xfId="0" applyAlignment="1" applyBorder="1" applyFont="1">
      <alignment horizontal="left" readingOrder="0" shrinkToFit="0" vertical="bottom" wrapText="0"/>
    </xf>
    <xf borderId="1" fillId="5" fontId="2" numFmtId="0" xfId="0" applyAlignment="1" applyBorder="1" applyFont="1">
      <alignment horizontal="left" shrinkToFit="0" vertical="bottom" wrapText="0"/>
    </xf>
    <xf borderId="1" fillId="5" fontId="5" numFmtId="0" xfId="0" applyAlignment="1" applyBorder="1" applyFont="1">
      <alignment horizontal="left" shrinkToFit="0" vertical="bottom" wrapText="0"/>
    </xf>
    <xf borderId="2" fillId="5" fontId="6" numFmtId="49" xfId="0" applyAlignment="1" applyBorder="1" applyFont="1" applyNumberFormat="1">
      <alignment vertical="bottom"/>
    </xf>
    <xf borderId="1" fillId="4" fontId="3" numFmtId="0" xfId="0" applyAlignment="1" applyBorder="1" applyFont="1">
      <alignment horizontal="center" readingOrder="0" shrinkToFit="0" vertical="bottom" wrapText="0"/>
    </xf>
    <xf borderId="1" fillId="5" fontId="7" numFmtId="0" xfId="0" applyAlignment="1" applyBorder="1" applyFont="1">
      <alignment horizontal="left" shrinkToFit="0" vertical="bottom" wrapText="0"/>
    </xf>
    <xf borderId="1" fillId="5" fontId="2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9" xfId="0" applyFont="1" applyNumberFormat="1"/>
    <xf borderId="0" fillId="0" fontId="1" numFmtId="0" xfId="0" applyFont="1"/>
    <xf borderId="1" fillId="0" fontId="2" numFmtId="0" xfId="0" applyAlignment="1" applyBorder="1" applyFont="1">
      <alignment horizontal="left" shrinkToFit="0" vertical="bottom" wrapText="0"/>
    </xf>
    <xf borderId="1" fillId="6" fontId="0" numFmtId="0" xfId="0" applyAlignment="1" applyBorder="1" applyFill="1" applyFont="1">
      <alignment shrinkToFit="0" vertical="bottom" wrapText="0"/>
    </xf>
    <xf borderId="1" fillId="3" fontId="0" numFmtId="0" xfId="0" applyAlignment="1" applyBorder="1" applyFont="1">
      <alignment shrinkToFit="0" vertical="bottom" wrapText="0"/>
    </xf>
    <xf borderId="1" fillId="5" fontId="0" numFmtId="0" xfId="0" applyAlignment="1" applyBorder="1" applyFont="1">
      <alignment readingOrder="0" shrinkToFit="0" vertical="bottom" wrapText="0"/>
    </xf>
    <xf borderId="1" fillId="5" fontId="0" numFmtId="0" xfId="0" applyAlignment="1" applyBorder="1" applyFont="1">
      <alignment shrinkToFit="0" vertical="bottom" wrapText="0"/>
    </xf>
    <xf borderId="1" fillId="6" fontId="0" numFmtId="0" xfId="0" applyAlignment="1" applyBorder="1" applyFont="1">
      <alignment readingOrder="0" shrinkToFit="0" vertical="bottom" wrapText="0"/>
    </xf>
    <xf borderId="1" fillId="3" fontId="0" numFmtId="0" xfId="0" applyAlignment="1" applyBorder="1" applyFont="1">
      <alignment readingOrder="0" shrinkToFit="0" vertical="bottom" wrapText="0"/>
    </xf>
    <xf borderId="1" fillId="5" fontId="10" numFmtId="49" xfId="0" applyAlignment="1" applyBorder="1" applyFont="1" applyNumberFormat="1">
      <alignment horizontal="left" shrinkToFit="0" vertical="bottom" wrapText="0"/>
    </xf>
    <xf borderId="1" fillId="5" fontId="2" numFmtId="49" xfId="0" applyAlignment="1" applyBorder="1" applyFont="1" applyNumberFormat="1">
      <alignment horizontal="left" shrinkToFit="0" vertical="bottom" wrapText="0"/>
    </xf>
    <xf borderId="1" fillId="5" fontId="2" numFmtId="0" xfId="0" applyAlignment="1" applyBorder="1" applyFont="1">
      <alignment horizontal="left"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1" fillId="5" fontId="2" numFmtId="49" xfId="0" applyAlignment="1" applyBorder="1" applyFont="1" applyNumberFormat="1">
      <alignment horizontal="left" readingOrder="0" shrinkToFit="0" vertical="bottom" wrapText="0"/>
    </xf>
    <xf borderId="0" fillId="6" fontId="0" numFmtId="0" xfId="0" applyAlignment="1" applyFont="1">
      <alignment readingOrder="0" shrinkToFit="0" vertical="bottom" wrapText="0"/>
    </xf>
    <xf borderId="0" fillId="3" fontId="0" numFmtId="0" xfId="0" applyAlignment="1" applyFont="1">
      <alignment readingOrder="0" shrinkToFit="0" vertical="bottom" wrapText="0"/>
    </xf>
    <xf borderId="0" fillId="5" fontId="2" numFmtId="49" xfId="0" applyAlignment="1" applyFont="1" applyNumberFormat="1">
      <alignment horizontal="left" shrinkToFit="0" vertical="bottom" wrapText="0"/>
    </xf>
    <xf borderId="0" fillId="5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vertical="bottom" wrapText="0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50.14"/>
    <col customWidth="1" min="2" max="2" width="20.71"/>
    <col customWidth="1" min="3" max="3" width="20.57"/>
    <col customWidth="1" min="4" max="4" width="20.14"/>
    <col customWidth="1" min="5" max="5" width="24.43"/>
    <col customWidth="1" min="6" max="6" width="19.71"/>
    <col customWidth="1" min="7" max="7" width="21.43"/>
    <col customWidth="1" min="8" max="8" width="21.71"/>
    <col customWidth="1" min="9" max="10" width="8.71"/>
    <col customWidth="1" min="11" max="11" width="23.14"/>
    <col customWidth="1" min="12" max="12" width="27.43"/>
    <col customWidth="1" min="13" max="13" width="21.14"/>
    <col customWidth="1" min="14" max="14" width="19.43"/>
    <col customWidth="1" min="15" max="15" width="38.14"/>
    <col customWidth="1" min="16" max="16" width="11.43"/>
    <col customWidth="1" min="17" max="28" width="10.0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2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6"/>
    </row>
    <row r="2" ht="13.5" customHeight="1">
      <c r="A2" s="7" t="s">
        <v>1</v>
      </c>
      <c r="B2" s="8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8" t="s">
        <v>8</v>
      </c>
      <c r="I2" s="10" t="s">
        <v>9</v>
      </c>
      <c r="J2" s="11" t="s">
        <v>10</v>
      </c>
      <c r="K2" s="12" t="s">
        <v>11</v>
      </c>
      <c r="L2" s="11" t="s">
        <v>12</v>
      </c>
      <c r="M2" s="11" t="s">
        <v>13</v>
      </c>
      <c r="N2" s="4"/>
      <c r="O2" s="5"/>
      <c r="P2" s="5" t="str">
        <f>""</f>
        <v/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6"/>
    </row>
    <row r="3" ht="13.5" customHeight="1">
      <c r="A3" s="13" t="str">
        <f t="shared" ref="A3:A92" si="1">B3&amp;IF(AND(C3="",D3=""),"","_["&amp;C3&amp;IF(D3="","]","("&amp;D3&amp;")]"))&amp;"_"&amp;E3&amp;"_"&amp;F3&amp;IF(AND(G3="",H3=""),"","_["&amp;G3&amp;IF(H3="","]","("&amp;H3&amp;")]"))</f>
        <v>Src_p+_Shc_[(Y240)]</v>
      </c>
      <c r="B3" s="14" t="s">
        <v>14</v>
      </c>
      <c r="C3" s="14"/>
      <c r="D3" s="14"/>
      <c r="E3" s="15" t="s">
        <v>15</v>
      </c>
      <c r="F3" s="14" t="s">
        <v>16</v>
      </c>
      <c r="G3" s="14"/>
      <c r="H3" s="16" t="s">
        <v>17</v>
      </c>
      <c r="I3" s="10">
        <v>1.0</v>
      </c>
      <c r="J3" s="10">
        <v>-1.0</v>
      </c>
      <c r="K3" s="12" t="s">
        <v>18</v>
      </c>
      <c r="L3" s="17" t="str">
        <f>HYPERLINK("https://www.nature.com/articles/nsmb.3117","Begley15_Src_EGFR_Shc")</f>
        <v>Begley15_Src_EGFR_Shc</v>
      </c>
      <c r="M3" s="11"/>
      <c r="N3" s="4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6"/>
    </row>
    <row r="4" ht="13.5" customHeight="1">
      <c r="A4" s="13" t="str">
        <f t="shared" si="1"/>
        <v>uPPase1_p-_Shc_[(Y240)]</v>
      </c>
      <c r="B4" s="16" t="s">
        <v>19</v>
      </c>
      <c r="C4" s="14"/>
      <c r="D4" s="14"/>
      <c r="E4" s="15" t="s">
        <v>20</v>
      </c>
      <c r="F4" s="14" t="s">
        <v>16</v>
      </c>
      <c r="G4" s="14"/>
      <c r="H4" s="16" t="s">
        <v>17</v>
      </c>
      <c r="I4" s="10">
        <v>0.1</v>
      </c>
      <c r="J4" s="10">
        <v>-1.0</v>
      </c>
      <c r="K4" s="12" t="s">
        <v>18</v>
      </c>
      <c r="L4" s="18"/>
      <c r="M4" s="11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6"/>
    </row>
    <row r="5" ht="13.5" customHeight="1">
      <c r="A5" s="13" t="str">
        <f t="shared" si="1"/>
        <v>uKinase_p+_Raf_[(P)]</v>
      </c>
      <c r="B5" s="16" t="s">
        <v>21</v>
      </c>
      <c r="C5" s="14"/>
      <c r="D5" s="14"/>
      <c r="E5" s="15" t="s">
        <v>15</v>
      </c>
      <c r="F5" s="14" t="s">
        <v>22</v>
      </c>
      <c r="G5" s="14"/>
      <c r="H5" s="16" t="s">
        <v>23</v>
      </c>
      <c r="I5" s="10">
        <v>1.0</v>
      </c>
      <c r="J5" s="11"/>
      <c r="K5" s="12" t="s">
        <v>24</v>
      </c>
      <c r="L5" s="18"/>
      <c r="M5" s="11"/>
      <c r="N5" s="4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6"/>
    </row>
    <row r="6" ht="13.5" customHeight="1">
      <c r="A6" s="13" t="str">
        <f t="shared" si="1"/>
        <v>uPPase2_p-_Raf_[(P)]</v>
      </c>
      <c r="B6" s="16" t="s">
        <v>25</v>
      </c>
      <c r="C6" s="14"/>
      <c r="D6" s="14"/>
      <c r="E6" s="15" t="s">
        <v>20</v>
      </c>
      <c r="F6" s="14" t="s">
        <v>22</v>
      </c>
      <c r="G6" s="14"/>
      <c r="H6" s="16" t="s">
        <v>23</v>
      </c>
      <c r="I6" s="10">
        <v>0.1</v>
      </c>
      <c r="J6" s="11"/>
      <c r="K6" s="12" t="s">
        <v>24</v>
      </c>
      <c r="L6" s="18"/>
      <c r="M6" s="11"/>
      <c r="N6" s="4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6"/>
    </row>
    <row r="7" ht="13.5" customHeight="1">
      <c r="A7" s="13" t="str">
        <f t="shared" si="1"/>
        <v>Raf_p+_Mek_[(S218S222)]</v>
      </c>
      <c r="B7" s="14" t="s">
        <v>22</v>
      </c>
      <c r="C7" s="14"/>
      <c r="D7" s="14"/>
      <c r="E7" s="15" t="s">
        <v>15</v>
      </c>
      <c r="F7" s="14" t="s">
        <v>26</v>
      </c>
      <c r="G7" s="14"/>
      <c r="H7" s="16" t="s">
        <v>27</v>
      </c>
      <c r="I7" s="10">
        <v>1.0</v>
      </c>
      <c r="J7" s="11"/>
      <c r="K7" s="12" t="s">
        <v>24</v>
      </c>
      <c r="L7" s="18"/>
      <c r="M7" s="11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/>
    </row>
    <row r="8" ht="13.5" customHeight="1">
      <c r="A8" s="13" t="str">
        <f t="shared" si="1"/>
        <v>uPPase3_p-_Mek_[(S218S222)]</v>
      </c>
      <c r="B8" s="16" t="s">
        <v>28</v>
      </c>
      <c r="C8" s="16"/>
      <c r="D8" s="14"/>
      <c r="E8" s="15" t="s">
        <v>20</v>
      </c>
      <c r="F8" s="14" t="s">
        <v>26</v>
      </c>
      <c r="G8" s="14"/>
      <c r="H8" s="16" t="s">
        <v>27</v>
      </c>
      <c r="I8" s="10">
        <v>0.1</v>
      </c>
      <c r="J8" s="11"/>
      <c r="K8" s="12" t="s">
        <v>24</v>
      </c>
      <c r="L8" s="18"/>
      <c r="M8" s="11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6"/>
    </row>
    <row r="9" ht="13.5" customHeight="1">
      <c r="A9" s="13" t="str">
        <f t="shared" si="1"/>
        <v>Mek_p+_Erk_[(T202Y204)]</v>
      </c>
      <c r="B9" s="14" t="s">
        <v>26</v>
      </c>
      <c r="C9" s="14"/>
      <c r="D9" s="14"/>
      <c r="E9" s="15" t="s">
        <v>15</v>
      </c>
      <c r="F9" s="14" t="s">
        <v>29</v>
      </c>
      <c r="G9" s="14"/>
      <c r="H9" s="16" t="s">
        <v>30</v>
      </c>
      <c r="I9" s="10">
        <v>1.0</v>
      </c>
      <c r="J9" s="11"/>
      <c r="K9" s="12" t="s">
        <v>24</v>
      </c>
      <c r="L9" s="18"/>
      <c r="M9" s="11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6"/>
    </row>
    <row r="10" ht="13.5" customHeight="1">
      <c r="A10" s="13" t="str">
        <f t="shared" si="1"/>
        <v>uPPase4_p-_Erk_[(T202Y204)]</v>
      </c>
      <c r="B10" s="16" t="s">
        <v>31</v>
      </c>
      <c r="C10" s="14"/>
      <c r="D10" s="14"/>
      <c r="E10" s="15" t="s">
        <v>20</v>
      </c>
      <c r="F10" s="14" t="s">
        <v>29</v>
      </c>
      <c r="G10" s="14"/>
      <c r="H10" s="16" t="s">
        <v>30</v>
      </c>
      <c r="I10" s="10">
        <v>0.1</v>
      </c>
      <c r="J10" s="11"/>
      <c r="K10" s="12" t="s">
        <v>24</v>
      </c>
      <c r="L10" s="18"/>
      <c r="M10" s="11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6"/>
    </row>
    <row r="11" ht="13.5" customHeight="1">
      <c r="A11" s="13" t="str">
        <f t="shared" si="1"/>
        <v>Ras_GEx_Ras_[(GnP)]</v>
      </c>
      <c r="B11" s="14" t="s">
        <v>32</v>
      </c>
      <c r="C11" s="14"/>
      <c r="D11" s="14"/>
      <c r="E11" s="15" t="s">
        <v>33</v>
      </c>
      <c r="F11" s="14" t="s">
        <v>32</v>
      </c>
      <c r="G11" s="14"/>
      <c r="H11" s="16" t="s">
        <v>34</v>
      </c>
      <c r="I11" s="10">
        <v>1.0</v>
      </c>
      <c r="J11" s="11"/>
      <c r="K11" s="12" t="s">
        <v>24</v>
      </c>
      <c r="L11" s="19" t="str">
        <f t="shared" ref="L11:L14" si="2">hyperlink("https://www.ncbi.nlm.nih.gov/pubmed/25157176", "Bunda14_Src_Ras")</f>
        <v>Bunda14_Src_Ras</v>
      </c>
      <c r="M11" s="11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6"/>
    </row>
    <row r="12" ht="13.5" customHeight="1">
      <c r="A12" s="13" t="str">
        <f t="shared" si="1"/>
        <v>Ras_GHy_Ras_[(GnP)]</v>
      </c>
      <c r="B12" s="14" t="s">
        <v>32</v>
      </c>
      <c r="C12" s="14"/>
      <c r="D12" s="14"/>
      <c r="E12" s="15" t="s">
        <v>35</v>
      </c>
      <c r="F12" s="14" t="s">
        <v>32</v>
      </c>
      <c r="G12" s="14"/>
      <c r="H12" s="16" t="s">
        <v>34</v>
      </c>
      <c r="I12" s="10">
        <v>0.1</v>
      </c>
      <c r="J12" s="11"/>
      <c r="K12" s="12" t="s">
        <v>24</v>
      </c>
      <c r="L12" s="19" t="str">
        <f t="shared" si="2"/>
        <v>Bunda14_Src_Ras</v>
      </c>
      <c r="M12" s="11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6"/>
    </row>
    <row r="13" ht="13.5" customHeight="1">
      <c r="A13" s="13" t="str">
        <f t="shared" si="1"/>
        <v>p120RasGAP_ppi_Ras</v>
      </c>
      <c r="B13" s="14" t="s">
        <v>36</v>
      </c>
      <c r="C13" s="14"/>
      <c r="D13" s="14"/>
      <c r="E13" s="15" t="s">
        <v>37</v>
      </c>
      <c r="F13" s="14" t="s">
        <v>32</v>
      </c>
      <c r="G13" s="14"/>
      <c r="H13" s="16"/>
      <c r="I13" s="10">
        <v>10.0</v>
      </c>
      <c r="J13" s="11"/>
      <c r="K13" s="12" t="s">
        <v>24</v>
      </c>
      <c r="L13" s="19" t="str">
        <f t="shared" si="2"/>
        <v>Bunda14_Src_Ras</v>
      </c>
      <c r="M13" s="11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6"/>
    </row>
    <row r="14" ht="13.5" customHeight="1">
      <c r="A14" s="13" t="str">
        <f t="shared" si="1"/>
        <v>Ras_[Raf]_ppi_Raf_[RBD]</v>
      </c>
      <c r="B14" s="14" t="s">
        <v>32</v>
      </c>
      <c r="C14" s="14" t="s">
        <v>22</v>
      </c>
      <c r="D14" s="14"/>
      <c r="E14" s="15" t="s">
        <v>37</v>
      </c>
      <c r="F14" s="14" t="s">
        <v>22</v>
      </c>
      <c r="G14" s="14" t="s">
        <v>38</v>
      </c>
      <c r="H14" s="16"/>
      <c r="I14" s="10">
        <v>10.0</v>
      </c>
      <c r="J14" s="11"/>
      <c r="K14" s="12" t="s">
        <v>24</v>
      </c>
      <c r="L14" s="19" t="str">
        <f t="shared" si="2"/>
        <v>Bunda14_Src_Ras</v>
      </c>
      <c r="M14" s="11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6"/>
    </row>
    <row r="15" ht="13.5" customHeight="1">
      <c r="A15" s="13" t="str">
        <f t="shared" si="1"/>
        <v>Src_p+_PI3K1A_[p85(Y688)]</v>
      </c>
      <c r="B15" s="14" t="s">
        <v>14</v>
      </c>
      <c r="C15" s="14"/>
      <c r="D15" s="14"/>
      <c r="E15" s="15" t="s">
        <v>15</v>
      </c>
      <c r="F15" s="14" t="s">
        <v>39</v>
      </c>
      <c r="G15" s="14" t="s">
        <v>40</v>
      </c>
      <c r="H15" s="16" t="s">
        <v>41</v>
      </c>
      <c r="I15" s="10">
        <v>1.0</v>
      </c>
      <c r="J15" s="11"/>
      <c r="K15" s="12" t="s">
        <v>42</v>
      </c>
      <c r="L15" s="20" t="str">
        <f t="shared" ref="L15:L16" si="3">hyperlink("https://www.ncbi.nlm.nih.gov/pubmed/11337495", "Cuevas01")</f>
        <v>Cuevas01</v>
      </c>
      <c r="M15" s="11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6"/>
    </row>
    <row r="16" ht="13.5" customHeight="1">
      <c r="A16" s="13" t="str">
        <f t="shared" si="1"/>
        <v>SHP1_p-_PI3K1A_[p85(Y688)]</v>
      </c>
      <c r="B16" s="16" t="s">
        <v>43</v>
      </c>
      <c r="C16" s="14"/>
      <c r="D16" s="14"/>
      <c r="E16" s="21" t="s">
        <v>20</v>
      </c>
      <c r="F16" s="14" t="s">
        <v>39</v>
      </c>
      <c r="G16" s="14" t="s">
        <v>40</v>
      </c>
      <c r="H16" s="16" t="s">
        <v>41</v>
      </c>
      <c r="I16" s="10">
        <v>0.1</v>
      </c>
      <c r="J16" s="11"/>
      <c r="K16" s="12" t="s">
        <v>42</v>
      </c>
      <c r="L16" s="20" t="str">
        <f t="shared" si="3"/>
        <v>Cuevas01</v>
      </c>
      <c r="M16" s="11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6"/>
    </row>
    <row r="17" ht="13.5" customHeight="1">
      <c r="A17" s="13" t="str">
        <f t="shared" si="1"/>
        <v>PI3K1A_syn_PIP3</v>
      </c>
      <c r="B17" s="14" t="s">
        <v>39</v>
      </c>
      <c r="C17" s="14"/>
      <c r="D17" s="14"/>
      <c r="E17" s="15" t="s">
        <v>44</v>
      </c>
      <c r="F17" s="14" t="s">
        <v>45</v>
      </c>
      <c r="G17" s="14"/>
      <c r="H17" s="16"/>
      <c r="I17" s="10">
        <v>1.0</v>
      </c>
      <c r="J17" s="11"/>
      <c r="K17" s="12" t="s">
        <v>46</v>
      </c>
      <c r="L17" s="18"/>
      <c r="M17" s="11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6"/>
    </row>
    <row r="18" ht="13.5" customHeight="1">
      <c r="A18" s="13" t="str">
        <f t="shared" si="1"/>
        <v>PTEN_deg_PIP3</v>
      </c>
      <c r="B18" s="14" t="s">
        <v>47</v>
      </c>
      <c r="C18" s="14"/>
      <c r="D18" s="14"/>
      <c r="E18" s="15" t="s">
        <v>48</v>
      </c>
      <c r="F18" s="14" t="s">
        <v>45</v>
      </c>
      <c r="G18" s="14"/>
      <c r="H18" s="16"/>
      <c r="I18" s="10">
        <v>0.1</v>
      </c>
      <c r="J18" s="11"/>
      <c r="K18" s="12" t="s">
        <v>46</v>
      </c>
      <c r="L18" s="18"/>
      <c r="M18" s="11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6"/>
    </row>
    <row r="19" ht="13.5" customHeight="1">
      <c r="A19" s="13" t="str">
        <f t="shared" si="1"/>
        <v>PIP3_i_PDK1</v>
      </c>
      <c r="B19" s="14" t="s">
        <v>45</v>
      </c>
      <c r="C19" s="14"/>
      <c r="D19" s="14"/>
      <c r="E19" s="15" t="s">
        <v>49</v>
      </c>
      <c r="F19" s="14" t="s">
        <v>50</v>
      </c>
      <c r="G19" s="14"/>
      <c r="H19" s="16"/>
      <c r="I19" s="10">
        <v>10.0</v>
      </c>
      <c r="J19" s="11"/>
      <c r="K19" s="12" t="s">
        <v>46</v>
      </c>
      <c r="L19" s="18"/>
      <c r="M19" s="11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6"/>
    </row>
    <row r="20" ht="13.5" customHeight="1">
      <c r="A20" s="13" t="str">
        <f t="shared" si="1"/>
        <v>PDK1_p+_Akt_[(T308)]</v>
      </c>
      <c r="B20" s="14" t="s">
        <v>50</v>
      </c>
      <c r="C20" s="14"/>
      <c r="D20" s="14"/>
      <c r="E20" s="15" t="s">
        <v>15</v>
      </c>
      <c r="F20" s="14" t="s">
        <v>51</v>
      </c>
      <c r="G20" s="14"/>
      <c r="H20" s="16" t="s">
        <v>52</v>
      </c>
      <c r="I20" s="10">
        <v>1.0</v>
      </c>
      <c r="J20" s="11"/>
      <c r="K20" s="12" t="s">
        <v>46</v>
      </c>
      <c r="L20" s="18"/>
      <c r="M20" s="11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6"/>
    </row>
    <row r="21" ht="13.5" customHeight="1">
      <c r="A21" s="13" t="str">
        <f t="shared" si="1"/>
        <v>uPPase6_p-_Akt_[(T308)]</v>
      </c>
      <c r="B21" s="16" t="s">
        <v>53</v>
      </c>
      <c r="C21" s="14"/>
      <c r="D21" s="14"/>
      <c r="E21" s="15" t="s">
        <v>20</v>
      </c>
      <c r="F21" s="14" t="s">
        <v>51</v>
      </c>
      <c r="G21" s="14"/>
      <c r="H21" s="16" t="s">
        <v>52</v>
      </c>
      <c r="I21" s="10">
        <v>0.1</v>
      </c>
      <c r="J21" s="11"/>
      <c r="K21" s="12" t="s">
        <v>46</v>
      </c>
      <c r="L21" s="18"/>
      <c r="M21" s="11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6"/>
    </row>
    <row r="22" ht="13.5" customHeight="1">
      <c r="A22" s="13" t="str">
        <f t="shared" si="1"/>
        <v>mTORC2_p+_Akt_[(S473)]</v>
      </c>
      <c r="B22" s="16" t="s">
        <v>54</v>
      </c>
      <c r="C22" s="14"/>
      <c r="D22" s="14"/>
      <c r="E22" s="15" t="s">
        <v>15</v>
      </c>
      <c r="F22" s="14" t="s">
        <v>51</v>
      </c>
      <c r="G22" s="14"/>
      <c r="H22" s="16" t="s">
        <v>55</v>
      </c>
      <c r="I22" s="10">
        <v>1.0</v>
      </c>
      <c r="J22" s="11"/>
      <c r="K22" s="12" t="s">
        <v>46</v>
      </c>
      <c r="L22" s="22" t="str">
        <f>HYPERLINK("https://science.sciencemag.org/content/307/5712/1098.long","Sarbassov05_Akt_mTORC2")</f>
        <v>Sarbassov05_Akt_mTORC2</v>
      </c>
      <c r="M22" s="11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6"/>
    </row>
    <row r="23" ht="13.5" customHeight="1">
      <c r="A23" s="13" t="str">
        <f t="shared" si="1"/>
        <v>uPPase6_p-_Akt_[(S473)]</v>
      </c>
      <c r="B23" s="16" t="s">
        <v>53</v>
      </c>
      <c r="C23" s="14"/>
      <c r="D23" s="14"/>
      <c r="E23" s="15" t="s">
        <v>20</v>
      </c>
      <c r="F23" s="14" t="s">
        <v>51</v>
      </c>
      <c r="G23" s="14"/>
      <c r="H23" s="16" t="s">
        <v>55</v>
      </c>
      <c r="I23" s="10">
        <v>0.1</v>
      </c>
      <c r="J23" s="11"/>
      <c r="K23" s="12" t="s">
        <v>46</v>
      </c>
      <c r="L23" s="23"/>
      <c r="M23" s="11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6"/>
    </row>
    <row r="24" ht="13.5" customHeight="1">
      <c r="A24" s="13" t="str">
        <f t="shared" si="1"/>
        <v>Grb2_ppi_SOS</v>
      </c>
      <c r="B24" s="14" t="s">
        <v>56</v>
      </c>
      <c r="C24" s="14"/>
      <c r="D24" s="14"/>
      <c r="E24" s="15" t="s">
        <v>37</v>
      </c>
      <c r="F24" s="14" t="s">
        <v>57</v>
      </c>
      <c r="G24" s="14"/>
      <c r="H24" s="16"/>
      <c r="I24" s="10">
        <v>10.0</v>
      </c>
      <c r="J24" s="11"/>
      <c r="K24" s="12" t="s">
        <v>58</v>
      </c>
      <c r="L24" s="18"/>
      <c r="M24" s="11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6"/>
    </row>
    <row r="25" ht="13.5" customHeight="1">
      <c r="A25" s="13" t="str">
        <f t="shared" si="1"/>
        <v>Shc_ppi_Grb2</v>
      </c>
      <c r="B25" s="14" t="s">
        <v>16</v>
      </c>
      <c r="C25" s="14"/>
      <c r="D25" s="14"/>
      <c r="E25" s="15" t="s">
        <v>37</v>
      </c>
      <c r="F25" s="14" t="s">
        <v>56</v>
      </c>
      <c r="G25" s="14"/>
      <c r="H25" s="16"/>
      <c r="I25" s="10">
        <v>10.0</v>
      </c>
      <c r="J25" s="11"/>
      <c r="K25" s="12" t="s">
        <v>18</v>
      </c>
      <c r="L25" s="18"/>
      <c r="M25" s="11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6"/>
    </row>
    <row r="26" ht="13.5" customHeight="1">
      <c r="A26" s="13" t="str">
        <f t="shared" si="1"/>
        <v>EGF_i_EGFR</v>
      </c>
      <c r="B26" s="16" t="s">
        <v>59</v>
      </c>
      <c r="C26" s="14"/>
      <c r="D26" s="14"/>
      <c r="E26" s="21" t="s">
        <v>49</v>
      </c>
      <c r="F26" s="16" t="s">
        <v>60</v>
      </c>
      <c r="G26" s="14"/>
      <c r="H26" s="16"/>
      <c r="I26" s="10">
        <v>5.0</v>
      </c>
      <c r="J26" s="11"/>
      <c r="K26" s="12" t="s">
        <v>18</v>
      </c>
      <c r="L26" s="18"/>
      <c r="M26" s="11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6"/>
    </row>
    <row r="27" ht="13.5" customHeight="1">
      <c r="A27" s="13" t="str">
        <f t="shared" si="1"/>
        <v>EGFR_[EGFR]_ppi_EGFR_[EGFR]</v>
      </c>
      <c r="B27" s="16" t="s">
        <v>60</v>
      </c>
      <c r="C27" s="16" t="s">
        <v>60</v>
      </c>
      <c r="D27" s="14"/>
      <c r="E27" s="21" t="s">
        <v>37</v>
      </c>
      <c r="F27" s="16" t="s">
        <v>60</v>
      </c>
      <c r="G27" s="16" t="s">
        <v>60</v>
      </c>
      <c r="H27" s="16"/>
      <c r="I27" s="10">
        <v>5.0</v>
      </c>
      <c r="J27" s="11"/>
      <c r="K27" s="12" t="s">
        <v>18</v>
      </c>
      <c r="L27" s="18"/>
      <c r="M27" s="11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6"/>
    </row>
    <row r="28" ht="13.5" customHeight="1">
      <c r="A28" s="13" t="str">
        <f t="shared" si="1"/>
        <v>EGFR_ap+_EGFR_[(P)]</v>
      </c>
      <c r="B28" s="16" t="s">
        <v>60</v>
      </c>
      <c r="C28" s="14"/>
      <c r="D28" s="14"/>
      <c r="E28" s="21" t="s">
        <v>61</v>
      </c>
      <c r="F28" s="16" t="s">
        <v>60</v>
      </c>
      <c r="G28" s="14"/>
      <c r="H28" s="16" t="s">
        <v>23</v>
      </c>
      <c r="I28" s="10">
        <v>300.0</v>
      </c>
      <c r="J28" s="11"/>
      <c r="K28" s="12" t="s">
        <v>18</v>
      </c>
      <c r="L28" s="18"/>
      <c r="M28" s="11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6"/>
    </row>
    <row r="29" ht="13.5" customHeight="1">
      <c r="A29" s="13" t="str">
        <f t="shared" si="1"/>
        <v>uPPase7_p-_EGFR_[(P)]</v>
      </c>
      <c r="B29" s="14" t="s">
        <v>62</v>
      </c>
      <c r="C29" s="14"/>
      <c r="D29" s="14"/>
      <c r="E29" s="21" t="s">
        <v>20</v>
      </c>
      <c r="F29" s="16" t="s">
        <v>60</v>
      </c>
      <c r="G29" s="14"/>
      <c r="H29" s="16" t="s">
        <v>23</v>
      </c>
      <c r="I29" s="10">
        <v>0.1</v>
      </c>
      <c r="J29" s="11"/>
      <c r="K29" s="12" t="s">
        <v>18</v>
      </c>
      <c r="L29" s="18"/>
      <c r="M29" s="11"/>
      <c r="N29" s="4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6"/>
    </row>
    <row r="30" ht="13.5" customHeight="1">
      <c r="A30" s="13" t="str">
        <f t="shared" si="1"/>
        <v>Src_ppi_EGFR</v>
      </c>
      <c r="B30" s="14" t="s">
        <v>14</v>
      </c>
      <c r="C30" s="14"/>
      <c r="D30" s="14"/>
      <c r="E30" s="21" t="s">
        <v>37</v>
      </c>
      <c r="F30" s="16" t="s">
        <v>60</v>
      </c>
      <c r="G30" s="14"/>
      <c r="H30" s="16"/>
      <c r="I30" s="10">
        <v>10.0</v>
      </c>
      <c r="J30" s="11"/>
      <c r="K30" s="12" t="s">
        <v>18</v>
      </c>
      <c r="L30" s="18"/>
      <c r="M30" s="11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6"/>
    </row>
    <row r="31" ht="13.5" customHeight="1">
      <c r="A31" s="13" t="str">
        <f t="shared" si="1"/>
        <v>Shc_ppi_EGFR</v>
      </c>
      <c r="B31" s="14" t="s">
        <v>16</v>
      </c>
      <c r="C31" s="14"/>
      <c r="D31" s="14"/>
      <c r="E31" s="21" t="s">
        <v>37</v>
      </c>
      <c r="F31" s="16" t="s">
        <v>60</v>
      </c>
      <c r="G31" s="14"/>
      <c r="H31" s="16"/>
      <c r="I31" s="10">
        <v>10.0</v>
      </c>
      <c r="J31" s="11"/>
      <c r="K31" s="12" t="s">
        <v>18</v>
      </c>
      <c r="L31" s="18"/>
      <c r="M31" s="11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6"/>
    </row>
    <row r="32" ht="13.5" customHeight="1">
      <c r="A32" s="13" t="str">
        <f t="shared" si="1"/>
        <v>Akt_i_PIP3</v>
      </c>
      <c r="B32" s="14" t="s">
        <v>51</v>
      </c>
      <c r="C32" s="14"/>
      <c r="D32" s="14"/>
      <c r="E32" s="21" t="s">
        <v>49</v>
      </c>
      <c r="F32" s="16" t="s">
        <v>45</v>
      </c>
      <c r="G32" s="14"/>
      <c r="H32" s="16"/>
      <c r="I32" s="10">
        <v>10.0</v>
      </c>
      <c r="J32" s="11"/>
      <c r="K32" s="12"/>
      <c r="L32" s="18"/>
      <c r="M32" s="11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6"/>
    </row>
    <row r="33" ht="13.5" customHeight="1">
      <c r="A33" s="13" t="str">
        <f t="shared" si="1"/>
        <v>TSC2_ppi_TSC1</v>
      </c>
      <c r="B33" s="14" t="s">
        <v>63</v>
      </c>
      <c r="C33" s="14"/>
      <c r="D33" s="14"/>
      <c r="E33" s="21" t="s">
        <v>37</v>
      </c>
      <c r="F33" s="16" t="s">
        <v>64</v>
      </c>
      <c r="G33" s="14"/>
      <c r="H33" s="16"/>
      <c r="I33" s="10">
        <v>10.0</v>
      </c>
      <c r="J33" s="11"/>
      <c r="K33" s="12"/>
      <c r="L33" s="19" t="str">
        <f t="shared" ref="L33:L34" si="4">HYPERLINK("https://www.nature.com/articles/ncb839","Inoki02_TSC2_Akt_mTOR")</f>
        <v>Inoki02_TSC2_Akt_mTOR</v>
      </c>
      <c r="M33" s="11"/>
      <c r="N33" s="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6"/>
    </row>
    <row r="34" ht="13.5" customHeight="1">
      <c r="A34" s="13" t="str">
        <f t="shared" si="1"/>
        <v>Akt_p+_TSC2_[(S939T1462)]</v>
      </c>
      <c r="B34" s="14" t="s">
        <v>51</v>
      </c>
      <c r="C34" s="14"/>
      <c r="D34" s="14"/>
      <c r="E34" s="21" t="s">
        <v>15</v>
      </c>
      <c r="F34" s="16" t="s">
        <v>63</v>
      </c>
      <c r="G34" s="14"/>
      <c r="H34" s="16" t="s">
        <v>65</v>
      </c>
      <c r="I34" s="10">
        <v>1.0</v>
      </c>
      <c r="J34" s="11"/>
      <c r="K34" s="12" t="s">
        <v>46</v>
      </c>
      <c r="L34" s="19" t="str">
        <f t="shared" si="4"/>
        <v>Inoki02_TSC2_Akt_mTOR</v>
      </c>
      <c r="M34" s="11" t="s">
        <v>66</v>
      </c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6"/>
    </row>
    <row r="35" ht="13.5" customHeight="1">
      <c r="A35" s="13" t="str">
        <f t="shared" si="1"/>
        <v>uPPase5_p-_TSC2_[(S939T1462)]</v>
      </c>
      <c r="B35" s="14" t="s">
        <v>67</v>
      </c>
      <c r="C35" s="14"/>
      <c r="D35" s="14"/>
      <c r="E35" s="21" t="s">
        <v>20</v>
      </c>
      <c r="F35" s="16" t="s">
        <v>63</v>
      </c>
      <c r="G35" s="14"/>
      <c r="H35" s="16" t="s">
        <v>65</v>
      </c>
      <c r="I35" s="10">
        <v>0.1</v>
      </c>
      <c r="J35" s="11"/>
      <c r="K35" s="12" t="s">
        <v>46</v>
      </c>
      <c r="L35" s="18"/>
      <c r="M35" s="11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6"/>
    </row>
    <row r="36" ht="13.5" customHeight="1">
      <c r="A36" s="13" t="str">
        <f t="shared" si="1"/>
        <v>Rheb_GEx_Rheb_[(GnP)]</v>
      </c>
      <c r="B36" s="14" t="s">
        <v>68</v>
      </c>
      <c r="C36" s="14"/>
      <c r="D36" s="14"/>
      <c r="E36" s="21" t="s">
        <v>33</v>
      </c>
      <c r="F36" s="16" t="s">
        <v>68</v>
      </c>
      <c r="G36" s="14"/>
      <c r="H36" s="16" t="s">
        <v>34</v>
      </c>
      <c r="I36" s="10">
        <v>1.0</v>
      </c>
      <c r="J36" s="11"/>
      <c r="K36" s="12"/>
      <c r="L36" s="18"/>
      <c r="M36" s="11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6"/>
    </row>
    <row r="37" ht="13.5" customHeight="1">
      <c r="A37" s="13" t="str">
        <f t="shared" si="1"/>
        <v>Rheb_GHy_Rheb_[(GnP)]</v>
      </c>
      <c r="B37" s="14" t="s">
        <v>68</v>
      </c>
      <c r="C37" s="14"/>
      <c r="D37" s="14"/>
      <c r="E37" s="21" t="s">
        <v>35</v>
      </c>
      <c r="F37" s="16" t="s">
        <v>68</v>
      </c>
      <c r="G37" s="14"/>
      <c r="H37" s="16" t="s">
        <v>34</v>
      </c>
      <c r="I37" s="10">
        <v>0.1</v>
      </c>
      <c r="J37" s="11"/>
      <c r="K37" s="12"/>
      <c r="L37" s="19" t="str">
        <f>HYPERLINK("https://www.sciencedirect.com/science/article/pii/S109727650300220X?via%3Dihub","Garami03_TSC_Rheb")</f>
        <v>Garami03_TSC_Rheb</v>
      </c>
      <c r="M37" s="11"/>
      <c r="N37" s="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6"/>
    </row>
    <row r="38" ht="13.5" customHeight="1">
      <c r="A38" s="13" t="str">
        <f t="shared" si="1"/>
        <v>Rheb_ppi_mTORC1</v>
      </c>
      <c r="B38" s="14" t="s">
        <v>68</v>
      </c>
      <c r="C38" s="14"/>
      <c r="D38" s="14"/>
      <c r="E38" s="21" t="s">
        <v>37</v>
      </c>
      <c r="F38" s="16" t="s">
        <v>69</v>
      </c>
      <c r="G38" s="14"/>
      <c r="H38" s="16"/>
      <c r="I38" s="10">
        <v>10.0</v>
      </c>
      <c r="J38" s="11"/>
      <c r="K38" s="12"/>
      <c r="L38" s="19" t="str">
        <f t="shared" ref="L38:L39" si="5">HYPERLINK("https://www.ncbi.nlm.nih.gov/pubmed/29236692","Yang17_Rheb_mTORC1_structure")</f>
        <v>Yang17_Rheb_mTORC1_structure</v>
      </c>
      <c r="M38" s="11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6"/>
    </row>
    <row r="39" ht="13.5" customHeight="1">
      <c r="A39" s="13" t="str">
        <f t="shared" si="1"/>
        <v>PRAS40_ppi_mTORC1</v>
      </c>
      <c r="B39" s="14" t="s">
        <v>70</v>
      </c>
      <c r="C39" s="14"/>
      <c r="D39" s="14"/>
      <c r="E39" s="21" t="s">
        <v>37</v>
      </c>
      <c r="F39" s="16" t="s">
        <v>69</v>
      </c>
      <c r="G39" s="14"/>
      <c r="H39" s="16"/>
      <c r="I39" s="10">
        <v>10.0</v>
      </c>
      <c r="J39" s="11"/>
      <c r="K39" s="12"/>
      <c r="L39" s="19" t="str">
        <f t="shared" si="5"/>
        <v>Yang17_Rheb_mTORC1_structure</v>
      </c>
      <c r="M39" s="11"/>
      <c r="N39" s="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6"/>
    </row>
    <row r="40" ht="13.5" customHeight="1">
      <c r="A40" s="13" t="str">
        <f t="shared" si="1"/>
        <v>Akt_p+_PRAS40_[(T246)]</v>
      </c>
      <c r="B40" s="14" t="s">
        <v>51</v>
      </c>
      <c r="C40" s="14"/>
      <c r="D40" s="14"/>
      <c r="E40" s="21" t="s">
        <v>15</v>
      </c>
      <c r="F40" s="16" t="s">
        <v>70</v>
      </c>
      <c r="G40" s="14"/>
      <c r="H40" s="16" t="s">
        <v>71</v>
      </c>
      <c r="I40" s="10">
        <v>1.0</v>
      </c>
      <c r="J40" s="11"/>
      <c r="K40" s="12" t="s">
        <v>46</v>
      </c>
      <c r="L40" s="19" t="str">
        <f>HYPERLINK("https://www.jbc.org/content/278/12/10189.long","Kovacina03_PRAS40_Akt")</f>
        <v>Kovacina03_PRAS40_Akt</v>
      </c>
      <c r="M40" s="11"/>
      <c r="N40" s="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6"/>
    </row>
    <row r="41" ht="13.5" customHeight="1">
      <c r="A41" s="13" t="str">
        <f t="shared" si="1"/>
        <v>uPPase6_p-_PRAS40_[(T246)]</v>
      </c>
      <c r="B41" s="14" t="s">
        <v>53</v>
      </c>
      <c r="C41" s="14"/>
      <c r="D41" s="14"/>
      <c r="E41" s="21" t="s">
        <v>20</v>
      </c>
      <c r="F41" s="16" t="s">
        <v>70</v>
      </c>
      <c r="G41" s="14"/>
      <c r="H41" s="16" t="s">
        <v>71</v>
      </c>
      <c r="I41" s="10">
        <v>0.1</v>
      </c>
      <c r="J41" s="11"/>
      <c r="K41" s="12" t="s">
        <v>46</v>
      </c>
      <c r="L41" s="18"/>
      <c r="M41" s="11"/>
      <c r="N41" s="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6"/>
    </row>
    <row r="42" ht="13.5" customHeight="1">
      <c r="A42" s="13" t="str">
        <f t="shared" si="1"/>
        <v>Erk_p+_SOS_[(P)]</v>
      </c>
      <c r="B42" s="14" t="s">
        <v>29</v>
      </c>
      <c r="C42" s="14"/>
      <c r="D42" s="14"/>
      <c r="E42" s="21" t="s">
        <v>15</v>
      </c>
      <c r="F42" s="16" t="s">
        <v>57</v>
      </c>
      <c r="G42" s="14"/>
      <c r="H42" s="16" t="s">
        <v>23</v>
      </c>
      <c r="I42" s="10">
        <v>1.0</v>
      </c>
      <c r="J42" s="11"/>
      <c r="K42" s="12" t="s">
        <v>18</v>
      </c>
      <c r="L42" s="19" t="str">
        <f>HYPERLINK("https://www.jbc.org/content/271/11/6328.full","Chen96_Erk_SOS")</f>
        <v>Chen96_Erk_SOS</v>
      </c>
      <c r="M42" s="11"/>
      <c r="N42" s="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6"/>
    </row>
    <row r="43" ht="13.5" customHeight="1">
      <c r="A43" s="13" t="str">
        <f t="shared" si="1"/>
        <v>uPPase7_p-_SOS_[(P)]</v>
      </c>
      <c r="B43" s="14" t="s">
        <v>62</v>
      </c>
      <c r="C43" s="14"/>
      <c r="D43" s="14"/>
      <c r="E43" s="21" t="s">
        <v>20</v>
      </c>
      <c r="F43" s="16" t="s">
        <v>57</v>
      </c>
      <c r="G43" s="14"/>
      <c r="H43" s="16" t="s">
        <v>23</v>
      </c>
      <c r="I43" s="10">
        <v>0.1</v>
      </c>
      <c r="J43" s="11"/>
      <c r="K43" s="12"/>
      <c r="L43" s="18"/>
      <c r="M43" s="11"/>
      <c r="N43" s="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6"/>
    </row>
    <row r="44" ht="13.5" customHeight="1">
      <c r="A44" s="13" t="str">
        <f t="shared" si="1"/>
        <v>mTORC1_p+_S6K_[HM(T389)]</v>
      </c>
      <c r="B44" s="14" t="s">
        <v>69</v>
      </c>
      <c r="C44" s="14"/>
      <c r="D44" s="14"/>
      <c r="E44" s="21" t="s">
        <v>15</v>
      </c>
      <c r="F44" s="16" t="s">
        <v>72</v>
      </c>
      <c r="G44" s="14" t="s">
        <v>73</v>
      </c>
      <c r="H44" s="16" t="s">
        <v>74</v>
      </c>
      <c r="I44" s="10">
        <v>1.0</v>
      </c>
      <c r="J44" s="11"/>
      <c r="K44" s="12" t="s">
        <v>75</v>
      </c>
      <c r="L44" s="19" t="str">
        <f>HYPERLINK("https://portlandpress.com/biochemj/article-lookup/doi/10.1042/BJ20110892","Magnuson12_mTOR_S6K_Review")</f>
        <v>Magnuson12_mTOR_S6K_Review</v>
      </c>
      <c r="M44" s="10" t="s">
        <v>76</v>
      </c>
      <c r="N44" s="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6"/>
    </row>
    <row r="45" ht="13.5" customHeight="1">
      <c r="A45" s="13" t="str">
        <f t="shared" si="1"/>
        <v>PDK1_p+_S6K_[Tloop(T229)]</v>
      </c>
      <c r="B45" s="14" t="s">
        <v>50</v>
      </c>
      <c r="C45" s="14"/>
      <c r="D45" s="14"/>
      <c r="E45" s="21" t="s">
        <v>15</v>
      </c>
      <c r="F45" s="16" t="s">
        <v>72</v>
      </c>
      <c r="G45" s="14" t="s">
        <v>77</v>
      </c>
      <c r="H45" s="16" t="s">
        <v>78</v>
      </c>
      <c r="I45" s="10">
        <v>1.0</v>
      </c>
      <c r="J45" s="11"/>
      <c r="K45" s="12" t="s">
        <v>75</v>
      </c>
      <c r="L45" s="22" t="str">
        <f>HYPERLINK("https://www.ncbi.nlm.nih.gov/pubmed/19570988","Keshwani09_PDK1_S6K1_mechanism")</f>
        <v>Keshwani09_PDK1_S6K1_mechanism</v>
      </c>
      <c r="M45" s="11"/>
      <c r="N45" s="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6"/>
    </row>
    <row r="46" ht="13.5" customHeight="1">
      <c r="A46" s="13" t="str">
        <f t="shared" si="1"/>
        <v>uPPase8_p-_S6K_[HM(T389)]</v>
      </c>
      <c r="B46" s="14" t="s">
        <v>79</v>
      </c>
      <c r="C46" s="14"/>
      <c r="D46" s="14"/>
      <c r="E46" s="21" t="s">
        <v>20</v>
      </c>
      <c r="F46" s="16" t="s">
        <v>72</v>
      </c>
      <c r="G46" s="14" t="s">
        <v>73</v>
      </c>
      <c r="H46" s="16" t="s">
        <v>74</v>
      </c>
      <c r="I46" s="10">
        <v>0.1</v>
      </c>
      <c r="J46" s="11"/>
      <c r="K46" s="12" t="s">
        <v>75</v>
      </c>
      <c r="L46" s="18"/>
      <c r="M46" s="11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6"/>
    </row>
    <row r="47" ht="13.5" customHeight="1">
      <c r="A47" s="13" t="str">
        <f t="shared" si="1"/>
        <v>uPPase8_p-_S6K_[Tloop(T229)]</v>
      </c>
      <c r="B47" s="14" t="s">
        <v>79</v>
      </c>
      <c r="C47" s="14"/>
      <c r="D47" s="14"/>
      <c r="E47" s="21" t="s">
        <v>20</v>
      </c>
      <c r="F47" s="16" t="s">
        <v>72</v>
      </c>
      <c r="G47" s="14" t="s">
        <v>77</v>
      </c>
      <c r="H47" s="16" t="s">
        <v>78</v>
      </c>
      <c r="I47" s="10">
        <v>0.1</v>
      </c>
      <c r="J47" s="11"/>
      <c r="K47" s="12" t="s">
        <v>75</v>
      </c>
      <c r="L47" s="18"/>
      <c r="M47" s="11"/>
      <c r="N47" s="4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6"/>
    </row>
    <row r="48" ht="13.5" customHeight="1">
      <c r="A48" s="13" t="str">
        <f t="shared" si="1"/>
        <v>RSK1_p+_rpS6_[(S235S236)]</v>
      </c>
      <c r="B48" s="16" t="s">
        <v>80</v>
      </c>
      <c r="C48" s="14"/>
      <c r="D48" s="14"/>
      <c r="E48" s="21" t="s">
        <v>15</v>
      </c>
      <c r="F48" s="16" t="s">
        <v>81</v>
      </c>
      <c r="G48" s="14"/>
      <c r="H48" s="16" t="s">
        <v>82</v>
      </c>
      <c r="I48" s="10">
        <v>1.0</v>
      </c>
      <c r="J48" s="11"/>
      <c r="K48" s="12" t="s">
        <v>24</v>
      </c>
      <c r="L48" s="18"/>
      <c r="M48" s="11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6"/>
    </row>
    <row r="49" ht="13.5" customHeight="1">
      <c r="A49" s="13" t="str">
        <f t="shared" si="1"/>
        <v>S6K_p+_rpS6_[(S235S236)]</v>
      </c>
      <c r="B49" s="14" t="s">
        <v>72</v>
      </c>
      <c r="C49" s="14"/>
      <c r="D49" s="14"/>
      <c r="E49" s="21" t="s">
        <v>15</v>
      </c>
      <c r="F49" s="16" t="s">
        <v>81</v>
      </c>
      <c r="G49" s="14"/>
      <c r="H49" s="16" t="s">
        <v>82</v>
      </c>
      <c r="I49" s="10">
        <v>1.0</v>
      </c>
      <c r="J49" s="11"/>
      <c r="K49" s="12" t="s">
        <v>72</v>
      </c>
      <c r="L49" s="18"/>
      <c r="M49" s="11"/>
      <c r="N49" s="4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6"/>
    </row>
    <row r="50" ht="13.5" customHeight="1">
      <c r="A50" s="13" t="str">
        <f t="shared" si="1"/>
        <v>uPPase9_p-_rpS6_[(S235S236)]</v>
      </c>
      <c r="B50" s="14" t="s">
        <v>83</v>
      </c>
      <c r="C50" s="14"/>
      <c r="D50" s="14"/>
      <c r="E50" s="21" t="s">
        <v>20</v>
      </c>
      <c r="F50" s="16" t="s">
        <v>81</v>
      </c>
      <c r="G50" s="14"/>
      <c r="H50" s="16" t="s">
        <v>82</v>
      </c>
      <c r="I50" s="10">
        <v>0.1</v>
      </c>
      <c r="J50" s="11"/>
      <c r="K50" s="12" t="s">
        <v>72</v>
      </c>
      <c r="L50" s="18"/>
      <c r="M50" s="11"/>
      <c r="N50" s="4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6"/>
    </row>
    <row r="51" ht="13.5" customHeight="1">
      <c r="A51" s="13" t="str">
        <f t="shared" si="1"/>
        <v>Akt_p+_IKKa_[(T23)]</v>
      </c>
      <c r="B51" s="14" t="s">
        <v>51</v>
      </c>
      <c r="C51" s="14"/>
      <c r="D51" s="14"/>
      <c r="E51" s="21" t="s">
        <v>15</v>
      </c>
      <c r="F51" s="16" t="s">
        <v>84</v>
      </c>
      <c r="G51" s="14"/>
      <c r="H51" s="16" t="s">
        <v>85</v>
      </c>
      <c r="I51" s="10">
        <v>1.0</v>
      </c>
      <c r="J51" s="11"/>
      <c r="K51" s="12" t="s">
        <v>46</v>
      </c>
      <c r="L51" s="19" t="str">
        <f>HYPERLINK("https://www.ncbi.nlm.nih.gov/pmc/articles/PMC2767458/","Bai09_Akt_NFkB")</f>
        <v>Bai09_Akt_NFkB</v>
      </c>
      <c r="M51" s="11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6"/>
    </row>
    <row r="52" ht="13.5" customHeight="1">
      <c r="A52" s="13" t="str">
        <f t="shared" si="1"/>
        <v>uPPase10_p-_IKKa_[(T23)]</v>
      </c>
      <c r="B52" s="14" t="s">
        <v>86</v>
      </c>
      <c r="C52" s="14"/>
      <c r="D52" s="14"/>
      <c r="E52" s="21" t="s">
        <v>20</v>
      </c>
      <c r="F52" s="16" t="s">
        <v>84</v>
      </c>
      <c r="G52" s="14"/>
      <c r="H52" s="16" t="s">
        <v>85</v>
      </c>
      <c r="I52" s="10">
        <v>0.1</v>
      </c>
      <c r="J52" s="11"/>
      <c r="K52" s="12" t="s">
        <v>46</v>
      </c>
      <c r="L52" s="18"/>
      <c r="M52" s="11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6"/>
    </row>
    <row r="53" ht="13.5" customHeight="1">
      <c r="A53" s="13" t="str">
        <f t="shared" si="1"/>
        <v>IKKa_p+_IkBa_[(S32S36)]</v>
      </c>
      <c r="B53" s="14" t="s">
        <v>84</v>
      </c>
      <c r="C53" s="14"/>
      <c r="D53" s="14"/>
      <c r="E53" s="21" t="s">
        <v>15</v>
      </c>
      <c r="F53" s="16" t="s">
        <v>87</v>
      </c>
      <c r="G53" s="14"/>
      <c r="H53" s="16" t="s">
        <v>88</v>
      </c>
      <c r="I53" s="10">
        <v>1.0</v>
      </c>
      <c r="J53" s="11"/>
      <c r="K53" s="12" t="s">
        <v>46</v>
      </c>
      <c r="L53" s="19" t="str">
        <f>HYPERLINK("https://www.ncbi.nlm.nih.gov/pmc/articles/PMC2767458/","Bai09_Akt_NFkB")</f>
        <v>Bai09_Akt_NFkB</v>
      </c>
      <c r="M53" s="11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6"/>
    </row>
    <row r="54" ht="13.5" customHeight="1">
      <c r="A54" s="13" t="str">
        <f t="shared" si="1"/>
        <v>uPPase11_p-_IkBa_[(S32S36)]</v>
      </c>
      <c r="B54" s="14" t="s">
        <v>89</v>
      </c>
      <c r="C54" s="14"/>
      <c r="D54" s="14"/>
      <c r="E54" s="21" t="s">
        <v>20</v>
      </c>
      <c r="F54" s="16" t="s">
        <v>87</v>
      </c>
      <c r="G54" s="14"/>
      <c r="H54" s="16" t="s">
        <v>88</v>
      </c>
      <c r="I54" s="10">
        <v>0.1</v>
      </c>
      <c r="J54" s="11"/>
      <c r="K54" s="12" t="s">
        <v>46</v>
      </c>
      <c r="L54" s="18"/>
      <c r="M54" s="11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6"/>
    </row>
    <row r="55">
      <c r="A55" s="13" t="str">
        <f t="shared" si="1"/>
        <v>mTORC1_p+_EIF4EBP1_[(P)]</v>
      </c>
      <c r="B55" s="16" t="s">
        <v>69</v>
      </c>
      <c r="C55" s="14"/>
      <c r="D55" s="14"/>
      <c r="E55" s="21" t="s">
        <v>15</v>
      </c>
      <c r="F55" s="16" t="s">
        <v>90</v>
      </c>
      <c r="G55" s="14"/>
      <c r="H55" s="16" t="s">
        <v>23</v>
      </c>
      <c r="I55" s="10">
        <v>1.0</v>
      </c>
      <c r="J55" s="11"/>
      <c r="K55" s="12" t="s">
        <v>46</v>
      </c>
      <c r="L55" s="19" t="str">
        <f>HYPERLINK("https://www.pnas.org/content/95/4/1432.full","Burnett98_mTORC_S6_4E-BP1")</f>
        <v>Burnett98_mTORC_S6_4E-BP1</v>
      </c>
      <c r="M55" s="11" t="s">
        <v>91</v>
      </c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6"/>
    </row>
    <row r="56" ht="13.5" customHeight="1">
      <c r="A56" s="13" t="str">
        <f t="shared" si="1"/>
        <v>uPPase12_p-_EIF4EBP1_[(P)]</v>
      </c>
      <c r="B56" s="16" t="s">
        <v>92</v>
      </c>
      <c r="C56" s="14"/>
      <c r="D56" s="14"/>
      <c r="E56" s="21" t="s">
        <v>20</v>
      </c>
      <c r="F56" s="16" t="s">
        <v>90</v>
      </c>
      <c r="G56" s="14"/>
      <c r="H56" s="16" t="s">
        <v>23</v>
      </c>
      <c r="I56" s="10">
        <v>0.1</v>
      </c>
      <c r="J56" s="11"/>
      <c r="K56" s="12" t="s">
        <v>46</v>
      </c>
      <c r="L56" s="18"/>
      <c r="M56" s="11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6"/>
    </row>
    <row r="57" ht="13.5" customHeight="1">
      <c r="A57" s="13" t="str">
        <f t="shared" si="1"/>
        <v>Erk_p+_RSK1_[CTKD(T573)]</v>
      </c>
      <c r="B57" s="16" t="s">
        <v>29</v>
      </c>
      <c r="C57" s="14"/>
      <c r="D57" s="14"/>
      <c r="E57" s="21" t="s">
        <v>15</v>
      </c>
      <c r="F57" s="16" t="s">
        <v>80</v>
      </c>
      <c r="G57" s="16" t="s">
        <v>93</v>
      </c>
      <c r="H57" s="16" t="s">
        <v>94</v>
      </c>
      <c r="I57" s="10">
        <v>1.0</v>
      </c>
      <c r="J57" s="11"/>
      <c r="K57" s="12"/>
      <c r="L57" s="19" t="str">
        <f>HYPERLINK("https://www.ncbi.nlm.nih.gov/pmc/articles/PMC4352816/","Alexa15_Erk2_Rsk1_structure")</f>
        <v>Alexa15_Erk2_Rsk1_structure</v>
      </c>
      <c r="M57" s="10" t="s">
        <v>95</v>
      </c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6"/>
    </row>
    <row r="58" ht="13.5" customHeight="1">
      <c r="A58" s="13" t="str">
        <f t="shared" si="1"/>
        <v>uPPase13_p-_RSK1_[CTKD(T573)]</v>
      </c>
      <c r="B58" s="16" t="s">
        <v>96</v>
      </c>
      <c r="C58" s="14"/>
      <c r="D58" s="14"/>
      <c r="E58" s="21" t="s">
        <v>20</v>
      </c>
      <c r="F58" s="16" t="s">
        <v>80</v>
      </c>
      <c r="G58" s="16" t="s">
        <v>93</v>
      </c>
      <c r="H58" s="16" t="s">
        <v>94</v>
      </c>
      <c r="I58" s="10">
        <v>0.1</v>
      </c>
      <c r="J58" s="11"/>
      <c r="K58" s="12"/>
      <c r="L58" s="18"/>
      <c r="M58" s="11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6"/>
    </row>
    <row r="59" ht="13.5" customHeight="1">
      <c r="A59" s="13" t="str">
        <f t="shared" si="1"/>
        <v>RSK1_ap+_RSK1_[(S380)]</v>
      </c>
      <c r="B59" s="16" t="s">
        <v>80</v>
      </c>
      <c r="C59" s="14"/>
      <c r="D59" s="14"/>
      <c r="E59" s="21" t="s">
        <v>61</v>
      </c>
      <c r="F59" s="16" t="s">
        <v>80</v>
      </c>
      <c r="G59" s="16"/>
      <c r="H59" s="16" t="s">
        <v>97</v>
      </c>
      <c r="I59" s="10">
        <v>1.0</v>
      </c>
      <c r="J59" s="11"/>
      <c r="K59" s="12"/>
      <c r="L59" s="18"/>
      <c r="M59" s="11" t="s">
        <v>95</v>
      </c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6"/>
    </row>
    <row r="60" ht="13.5" customHeight="1">
      <c r="A60" s="13" t="str">
        <f t="shared" si="1"/>
        <v>Cot_p+_RSK1_[(S380)]</v>
      </c>
      <c r="B60" s="16" t="s">
        <v>98</v>
      </c>
      <c r="C60" s="14"/>
      <c r="D60" s="14"/>
      <c r="E60" s="21" t="s">
        <v>15</v>
      </c>
      <c r="F60" s="16" t="s">
        <v>80</v>
      </c>
      <c r="G60" s="16"/>
      <c r="H60" s="16" t="s">
        <v>97</v>
      </c>
      <c r="I60" s="10">
        <v>1.0</v>
      </c>
      <c r="J60" s="11"/>
      <c r="K60" s="12" t="s">
        <v>99</v>
      </c>
      <c r="L60" s="18"/>
      <c r="M60" s="11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6"/>
    </row>
    <row r="61" ht="13.5" customHeight="1">
      <c r="A61" s="13" t="str">
        <f t="shared" si="1"/>
        <v>uPPase13_p-_RSK1_[(S380)]</v>
      </c>
      <c r="B61" s="16" t="s">
        <v>96</v>
      </c>
      <c r="C61" s="14"/>
      <c r="D61" s="14"/>
      <c r="E61" s="21" t="s">
        <v>20</v>
      </c>
      <c r="F61" s="16" t="s">
        <v>80</v>
      </c>
      <c r="G61" s="16"/>
      <c r="H61" s="16" t="s">
        <v>97</v>
      </c>
      <c r="I61" s="10">
        <v>0.1</v>
      </c>
      <c r="J61" s="11"/>
      <c r="K61" s="12" t="s">
        <v>99</v>
      </c>
      <c r="L61" s="18"/>
      <c r="M61" s="11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6"/>
    </row>
    <row r="62" ht="13.5" customHeight="1">
      <c r="A62" s="13" t="str">
        <f t="shared" si="1"/>
        <v>PDK1_ppi_RSK1</v>
      </c>
      <c r="B62" s="14" t="s">
        <v>50</v>
      </c>
      <c r="C62" s="14"/>
      <c r="D62" s="14"/>
      <c r="E62" s="21" t="s">
        <v>37</v>
      </c>
      <c r="F62" s="16" t="s">
        <v>80</v>
      </c>
      <c r="G62" s="16"/>
      <c r="H62" s="16"/>
      <c r="I62" s="10">
        <v>10.0</v>
      </c>
      <c r="J62" s="11"/>
      <c r="K62" s="12"/>
      <c r="L62" s="19" t="str">
        <f>HYPERLINK("https://www.ncbi.nlm.nih.gov/pubmed/10856237?dopt=Abstract","Frodin00_RSK2_PDK1_recruitment")</f>
        <v>Frodin00_RSK2_PDK1_recruitment</v>
      </c>
      <c r="M62" s="11" t="s">
        <v>95</v>
      </c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6"/>
    </row>
    <row r="63" ht="13.5" customHeight="1">
      <c r="A63" s="13" t="str">
        <f t="shared" si="1"/>
        <v>PDK1_p+_RSK1_[NTKD(S221)]</v>
      </c>
      <c r="B63" s="14" t="s">
        <v>50</v>
      </c>
      <c r="C63" s="14"/>
      <c r="D63" s="14"/>
      <c r="E63" s="21" t="s">
        <v>15</v>
      </c>
      <c r="F63" s="16" t="s">
        <v>80</v>
      </c>
      <c r="G63" s="16" t="s">
        <v>100</v>
      </c>
      <c r="H63" s="16" t="s">
        <v>101</v>
      </c>
      <c r="I63" s="10">
        <v>1.0</v>
      </c>
      <c r="J63" s="11"/>
      <c r="K63" s="12"/>
      <c r="L63" s="18"/>
      <c r="M63" s="11" t="s">
        <v>95</v>
      </c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6"/>
    </row>
    <row r="64" ht="13.5" customHeight="1">
      <c r="A64" s="13" t="str">
        <f t="shared" si="1"/>
        <v>uPPase13_p-_RSK1_[NTKD(S221)]</v>
      </c>
      <c r="B64" s="16" t="s">
        <v>96</v>
      </c>
      <c r="C64" s="14"/>
      <c r="D64" s="14"/>
      <c r="E64" s="21" t="s">
        <v>20</v>
      </c>
      <c r="F64" s="16" t="s">
        <v>80</v>
      </c>
      <c r="G64" s="16" t="s">
        <v>100</v>
      </c>
      <c r="H64" s="16" t="s">
        <v>101</v>
      </c>
      <c r="I64" s="10">
        <v>0.1</v>
      </c>
      <c r="J64" s="11"/>
      <c r="K64" s="12"/>
      <c r="L64" s="18"/>
      <c r="M64" s="11" t="s">
        <v>95</v>
      </c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6"/>
    </row>
    <row r="65" ht="13.5" customHeight="1">
      <c r="A65" s="13" t="str">
        <f t="shared" si="1"/>
        <v>Akt_p+_GSK3b_[(S9)]</v>
      </c>
      <c r="B65" s="16" t="s">
        <v>51</v>
      </c>
      <c r="C65" s="14"/>
      <c r="D65" s="14"/>
      <c r="E65" s="21" t="s">
        <v>15</v>
      </c>
      <c r="F65" s="16" t="s">
        <v>102</v>
      </c>
      <c r="G65" s="16"/>
      <c r="H65" s="16" t="s">
        <v>103</v>
      </c>
      <c r="I65" s="10">
        <v>1.0</v>
      </c>
      <c r="J65" s="11"/>
      <c r="K65" s="12"/>
      <c r="L65" s="19" t="str">
        <f>HYPERLINK("https://www.nature.com/articles/378785a0","Cross95_Akt_GSK3b")</f>
        <v>Cross95_Akt_GSK3b</v>
      </c>
      <c r="M65" s="11" t="s">
        <v>104</v>
      </c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6"/>
    </row>
    <row r="66" ht="13.5" customHeight="1">
      <c r="A66" s="13" t="str">
        <f t="shared" si="1"/>
        <v>S6K_p+_GSK3b_[(S9)]</v>
      </c>
      <c r="B66" s="16" t="s">
        <v>72</v>
      </c>
      <c r="C66" s="14"/>
      <c r="D66" s="14"/>
      <c r="E66" s="21" t="s">
        <v>15</v>
      </c>
      <c r="F66" s="16" t="s">
        <v>102</v>
      </c>
      <c r="G66" s="16"/>
      <c r="H66" s="16" t="s">
        <v>103</v>
      </c>
      <c r="I66" s="10">
        <v>1.0</v>
      </c>
      <c r="J66" s="11"/>
      <c r="K66" s="12"/>
      <c r="L66" s="18"/>
      <c r="M66" s="11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6"/>
    </row>
    <row r="67" ht="13.5" customHeight="1">
      <c r="A67" s="13" t="str">
        <f t="shared" si="1"/>
        <v>RSK1_p+_GSK3b_[(S9)]</v>
      </c>
      <c r="B67" s="16" t="s">
        <v>80</v>
      </c>
      <c r="C67" s="14"/>
      <c r="D67" s="14"/>
      <c r="E67" s="21" t="s">
        <v>15</v>
      </c>
      <c r="F67" s="16" t="s">
        <v>102</v>
      </c>
      <c r="G67" s="16"/>
      <c r="H67" s="16" t="s">
        <v>103</v>
      </c>
      <c r="I67" s="10">
        <v>1.0</v>
      </c>
      <c r="J67" s="11"/>
      <c r="K67" s="12"/>
      <c r="L67" s="19" t="str">
        <f>HYPERLINK("https://www.ncbi.nlm.nih.gov/pmc/articles/PMC1137648/","Sutherland93_GSK3b_RSK1")</f>
        <v>Sutherland93_GSK3b_RSK1</v>
      </c>
      <c r="M67" s="11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6"/>
    </row>
    <row r="68" ht="13.5" customHeight="1">
      <c r="A68" s="13" t="str">
        <f t="shared" si="1"/>
        <v>uPPase14_p-_GSK3b_[(S9)]</v>
      </c>
      <c r="B68" s="16" t="s">
        <v>105</v>
      </c>
      <c r="C68" s="14"/>
      <c r="D68" s="14"/>
      <c r="E68" s="21" t="s">
        <v>20</v>
      </c>
      <c r="F68" s="16" t="s">
        <v>102</v>
      </c>
      <c r="G68" s="16"/>
      <c r="H68" s="16" t="s">
        <v>103</v>
      </c>
      <c r="I68" s="10">
        <v>0.1</v>
      </c>
      <c r="J68" s="11"/>
      <c r="K68" s="12"/>
      <c r="L68" s="18"/>
      <c r="M68" s="11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6"/>
    </row>
    <row r="69" ht="13.5" customHeight="1">
      <c r="A69" s="13" t="str">
        <f t="shared" si="1"/>
        <v>S6K_p+_IRS1_[(S636S639)]</v>
      </c>
      <c r="B69" s="16" t="s">
        <v>72</v>
      </c>
      <c r="C69" s="14"/>
      <c r="D69" s="14"/>
      <c r="E69" s="21" t="s">
        <v>15</v>
      </c>
      <c r="F69" s="16" t="s">
        <v>106</v>
      </c>
      <c r="G69" s="16"/>
      <c r="H69" s="24" t="s">
        <v>107</v>
      </c>
      <c r="I69" s="10">
        <v>1.0</v>
      </c>
      <c r="J69" s="11"/>
      <c r="K69" s="12"/>
      <c r="L69" s="22" t="str">
        <f>HYPERLINK("https://www.ncbi.nlm.nih.gov/pubmed/18952604?dopt=Abstract/","Zhang08_S6K_IRS")</f>
        <v>Zhang08_S6K_IRS</v>
      </c>
      <c r="M69" s="11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6"/>
    </row>
    <row r="70" ht="13.5" customHeight="1">
      <c r="A70" s="13" t="str">
        <f t="shared" si="1"/>
        <v>uPPase15_p-_IRS1_[(S636S639)]</v>
      </c>
      <c r="B70" s="16" t="s">
        <v>108</v>
      </c>
      <c r="C70" s="14"/>
      <c r="D70" s="14"/>
      <c r="E70" s="21" t="s">
        <v>20</v>
      </c>
      <c r="F70" s="16" t="s">
        <v>106</v>
      </c>
      <c r="G70" s="16"/>
      <c r="H70" s="24" t="s">
        <v>107</v>
      </c>
      <c r="I70" s="10">
        <v>0.1</v>
      </c>
      <c r="J70" s="11"/>
      <c r="K70" s="12"/>
      <c r="L70" s="18"/>
      <c r="M70" s="11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6"/>
    </row>
    <row r="71" ht="13.5" customHeight="1">
      <c r="A71" s="13" t="str">
        <f t="shared" si="1"/>
        <v>PIP3_i_mTORC2</v>
      </c>
      <c r="B71" s="16" t="s">
        <v>45</v>
      </c>
      <c r="C71" s="14"/>
      <c r="D71" s="14"/>
      <c r="E71" s="21" t="s">
        <v>49</v>
      </c>
      <c r="F71" s="16" t="s">
        <v>54</v>
      </c>
      <c r="G71" s="16"/>
      <c r="H71" s="16"/>
      <c r="I71" s="10">
        <v>10.0</v>
      </c>
      <c r="J71" s="11"/>
      <c r="K71" s="12"/>
      <c r="L71" s="19" t="str">
        <f>HYPERLINK("https://www.ncbi.nlm.nih.gov/pmc/articles/PMC4631654/","Liu15_PIP3_mTORC2")</f>
        <v>Liu15_PIP3_mTORC2</v>
      </c>
      <c r="M71" s="11" t="s">
        <v>109</v>
      </c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6"/>
    </row>
    <row r="72" ht="13.5" customHeight="1">
      <c r="A72" s="13" t="str">
        <f t="shared" si="1"/>
        <v>Akt_p+_mTORC1_[mTOR(S2448)]</v>
      </c>
      <c r="B72" s="16" t="s">
        <v>51</v>
      </c>
      <c r="C72" s="14"/>
      <c r="D72" s="14"/>
      <c r="E72" s="21" t="s">
        <v>15</v>
      </c>
      <c r="F72" s="16" t="s">
        <v>69</v>
      </c>
      <c r="G72" s="16" t="s">
        <v>110</v>
      </c>
      <c r="H72" s="16" t="s">
        <v>111</v>
      </c>
      <c r="I72" s="10">
        <v>1.0</v>
      </c>
      <c r="J72" s="11"/>
      <c r="K72" s="12" t="s">
        <v>46</v>
      </c>
      <c r="L72" s="19" t="str">
        <f>HYPERLINK("https://www.ncbi.nlm.nih.gov/pmc/articles/PMC1220660/","Nave99_Akt_mTOR")</f>
        <v>Nave99_Akt_mTOR</v>
      </c>
      <c r="M72" s="11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6"/>
    </row>
    <row r="73" ht="13.5" customHeight="1">
      <c r="A73" s="13" t="str">
        <f t="shared" si="1"/>
        <v>uPPase16_p-_mTORC1_[mTOR(S2448)]</v>
      </c>
      <c r="B73" s="16" t="s">
        <v>112</v>
      </c>
      <c r="C73" s="14"/>
      <c r="D73" s="14"/>
      <c r="E73" s="21" t="s">
        <v>20</v>
      </c>
      <c r="F73" s="16" t="s">
        <v>69</v>
      </c>
      <c r="G73" s="16" t="s">
        <v>110</v>
      </c>
      <c r="H73" s="16" t="s">
        <v>111</v>
      </c>
      <c r="I73" s="10">
        <v>0.1</v>
      </c>
      <c r="J73" s="11"/>
      <c r="K73" s="12" t="s">
        <v>46</v>
      </c>
      <c r="L73" s="18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6"/>
    </row>
    <row r="74" ht="13.5" customHeight="1">
      <c r="A74" s="13" t="str">
        <f t="shared" si="1"/>
        <v>SOS_ppi_Ras</v>
      </c>
      <c r="B74" s="16" t="s">
        <v>57</v>
      </c>
      <c r="C74" s="14"/>
      <c r="D74" s="14"/>
      <c r="E74" s="21" t="s">
        <v>37</v>
      </c>
      <c r="F74" s="16" t="s">
        <v>32</v>
      </c>
      <c r="G74" s="16"/>
      <c r="H74" s="16"/>
      <c r="I74" s="10">
        <v>10.0</v>
      </c>
      <c r="J74" s="11"/>
      <c r="K74" s="12" t="s">
        <v>58</v>
      </c>
      <c r="L74" s="18"/>
      <c r="M74" s="11" t="s">
        <v>113</v>
      </c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6"/>
    </row>
    <row r="75" ht="13.5" customHeight="1">
      <c r="A75" s="13" t="str">
        <f t="shared" si="1"/>
        <v>TSC2_ppi_Rheb</v>
      </c>
      <c r="B75" s="16" t="s">
        <v>63</v>
      </c>
      <c r="C75" s="14"/>
      <c r="D75" s="14"/>
      <c r="E75" s="21" t="s">
        <v>37</v>
      </c>
      <c r="F75" s="16" t="s">
        <v>68</v>
      </c>
      <c r="G75" s="16"/>
      <c r="H75" s="16"/>
      <c r="I75" s="10">
        <v>10.0</v>
      </c>
      <c r="J75" s="11"/>
      <c r="K75" s="12"/>
      <c r="L75" s="18"/>
      <c r="M75" s="11" t="s">
        <v>113</v>
      </c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6"/>
    </row>
    <row r="76" ht="13.5" customHeight="1">
      <c r="A76" s="13" t="str">
        <f t="shared" si="1"/>
        <v>Ras_ppi_PI3K1A</v>
      </c>
      <c r="B76" s="16" t="s">
        <v>32</v>
      </c>
      <c r="C76" s="14"/>
      <c r="D76" s="14"/>
      <c r="E76" s="21" t="s">
        <v>37</v>
      </c>
      <c r="F76" s="16" t="s">
        <v>39</v>
      </c>
      <c r="G76" s="16"/>
      <c r="H76" s="16"/>
      <c r="I76" s="10">
        <v>10.0</v>
      </c>
      <c r="J76" s="11"/>
      <c r="K76" s="12" t="s">
        <v>99</v>
      </c>
      <c r="L76" s="19" t="str">
        <f>HYPERLINK("https://www.ncbi.nlm.nih.gov/pmc/articles/PMC3128635/","Castellano11_Ras_PI3K_review")</f>
        <v>Castellano11_Ras_PI3K_review</v>
      </c>
      <c r="M76" s="11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6"/>
    </row>
    <row r="77" ht="13.5" customHeight="1">
      <c r="A77" s="13" t="str">
        <f t="shared" si="1"/>
        <v>Grb2_ppi_EGFR</v>
      </c>
      <c r="B77" s="16" t="s">
        <v>56</v>
      </c>
      <c r="C77" s="14"/>
      <c r="D77" s="14"/>
      <c r="E77" s="21" t="s">
        <v>37</v>
      </c>
      <c r="F77" s="16" t="s">
        <v>60</v>
      </c>
      <c r="G77" s="16"/>
      <c r="H77" s="16"/>
      <c r="I77" s="10">
        <v>10.0</v>
      </c>
      <c r="J77" s="10">
        <v>-1.0</v>
      </c>
      <c r="K77" s="12"/>
      <c r="L77" s="19" t="str">
        <f>HYPERLINK("https://mcb.asm.org/content/14/8/5192.abstract?ijkey=863f58bb028e5af09d0adf190ea4ef64506bcd0d&amp;keytype2=tf_ipsecsha","Batzer95_Grb2_EGFR")</f>
        <v>Batzer95_Grb2_EGFR</v>
      </c>
      <c r="M77" s="11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6"/>
    </row>
    <row r="78">
      <c r="A78" s="13" t="str">
        <f t="shared" si="1"/>
        <v>EGFR_p+_Shc_[(Y239)]</v>
      </c>
      <c r="B78" s="24" t="s">
        <v>60</v>
      </c>
      <c r="E78" s="24" t="s">
        <v>15</v>
      </c>
      <c r="F78" s="24" t="s">
        <v>16</v>
      </c>
      <c r="H78" s="24" t="s">
        <v>114</v>
      </c>
      <c r="I78" s="24">
        <v>1.0</v>
      </c>
      <c r="K78" s="12" t="s">
        <v>18</v>
      </c>
      <c r="L78" s="17" t="str">
        <f>HYPERLINK("https://www.nature.com/articles/nsmb.3117","Begley15_Src_EGFR_Shc")</f>
        <v>Begley15_Src_EGFR_Shc</v>
      </c>
    </row>
    <row r="79">
      <c r="A79" s="13" t="str">
        <f t="shared" si="1"/>
        <v>uPPase17_p-_Shc_[(Y239)]</v>
      </c>
      <c r="B79" s="24" t="s">
        <v>115</v>
      </c>
      <c r="E79" s="24" t="s">
        <v>20</v>
      </c>
      <c r="F79" s="24" t="s">
        <v>16</v>
      </c>
      <c r="H79" s="24" t="s">
        <v>114</v>
      </c>
      <c r="I79" s="24">
        <v>0.1</v>
      </c>
      <c r="K79" s="12" t="s">
        <v>18</v>
      </c>
    </row>
    <row r="80">
      <c r="A80" s="13" t="str">
        <f t="shared" si="1"/>
        <v>Ral_GEx_Ral_[(GnP)]</v>
      </c>
      <c r="B80" s="24" t="s">
        <v>116</v>
      </c>
      <c r="E80" s="24" t="s">
        <v>33</v>
      </c>
      <c r="F80" s="24" t="s">
        <v>116</v>
      </c>
      <c r="H80" s="24" t="s">
        <v>34</v>
      </c>
      <c r="I80" s="24">
        <v>1.0</v>
      </c>
      <c r="J80" s="24">
        <v>-1.0</v>
      </c>
    </row>
    <row r="81">
      <c r="A81" s="13" t="str">
        <f t="shared" si="1"/>
        <v>Ral_GHy_Ral_[(GnP)]</v>
      </c>
      <c r="B81" s="24" t="s">
        <v>116</v>
      </c>
      <c r="E81" s="24" t="s">
        <v>35</v>
      </c>
      <c r="F81" s="24" t="s">
        <v>116</v>
      </c>
      <c r="H81" s="24" t="s">
        <v>34</v>
      </c>
      <c r="I81" s="24">
        <v>0.1</v>
      </c>
      <c r="J81" s="24">
        <v>-1.0</v>
      </c>
    </row>
    <row r="82">
      <c r="A82" s="13" t="str">
        <f t="shared" si="1"/>
        <v>RalGEF_ppi_Ras</v>
      </c>
      <c r="B82" s="24" t="s">
        <v>117</v>
      </c>
      <c r="E82" s="24" t="s">
        <v>37</v>
      </c>
      <c r="F82" s="24" t="s">
        <v>32</v>
      </c>
      <c r="I82" s="24">
        <v>10.0</v>
      </c>
      <c r="J82" s="24">
        <v>-1.0</v>
      </c>
      <c r="L82" s="25" t="str">
        <f>HYPERLINK("https://pubs.acs.org/doi/abs/10.1021/bi9811664","Esser98_Rlf_Ras_structure")</f>
        <v>Esser98_Rlf_Ras_structure</v>
      </c>
    </row>
    <row r="83">
      <c r="A83" s="13" t="str">
        <f t="shared" si="1"/>
        <v>RalGEF_ppi_Ral</v>
      </c>
      <c r="B83" s="24" t="s">
        <v>117</v>
      </c>
      <c r="E83" s="24" t="s">
        <v>37</v>
      </c>
      <c r="F83" s="24" t="s">
        <v>116</v>
      </c>
      <c r="I83" s="24">
        <v>10.0</v>
      </c>
      <c r="J83" s="24">
        <v>-1.0</v>
      </c>
    </row>
    <row r="84">
      <c r="A84" s="13" t="str">
        <f t="shared" si="1"/>
        <v>Akt_p+_uKinase2_[(P)]</v>
      </c>
      <c r="B84" s="24" t="s">
        <v>51</v>
      </c>
      <c r="E84" s="24" t="s">
        <v>15</v>
      </c>
      <c r="F84" s="24" t="s">
        <v>118</v>
      </c>
      <c r="H84" s="24" t="s">
        <v>23</v>
      </c>
      <c r="I84" s="24">
        <v>1.0</v>
      </c>
      <c r="J84" s="24">
        <v>-1.0</v>
      </c>
    </row>
    <row r="85">
      <c r="A85" s="13" t="str">
        <f t="shared" si="1"/>
        <v>uKinase2_p+_Erk_[(T202Y204)]</v>
      </c>
      <c r="B85" s="24" t="s">
        <v>118</v>
      </c>
      <c r="E85" s="24" t="s">
        <v>15</v>
      </c>
      <c r="F85" s="24" t="s">
        <v>29</v>
      </c>
      <c r="H85" s="16" t="s">
        <v>30</v>
      </c>
      <c r="I85" s="24">
        <v>1.0</v>
      </c>
      <c r="J85" s="24">
        <v>-1.0</v>
      </c>
    </row>
    <row r="86">
      <c r="A86" s="13" t="str">
        <f t="shared" si="1"/>
        <v>uPPase18_p-_uKinase2_[(P)]</v>
      </c>
      <c r="B86" s="24" t="s">
        <v>119</v>
      </c>
      <c r="E86" s="24" t="s">
        <v>20</v>
      </c>
      <c r="F86" s="24" t="s">
        <v>118</v>
      </c>
      <c r="H86" s="24" t="s">
        <v>23</v>
      </c>
      <c r="I86" s="24">
        <v>0.1</v>
      </c>
      <c r="J86" s="24">
        <v>-1.0</v>
      </c>
    </row>
    <row r="87">
      <c r="A87" s="13" t="str">
        <f t="shared" si="1"/>
        <v>Akt_p+_Cot_[(P)]</v>
      </c>
      <c r="B87" s="24" t="s">
        <v>51</v>
      </c>
      <c r="E87" s="24" t="s">
        <v>15</v>
      </c>
      <c r="F87" s="24" t="s">
        <v>98</v>
      </c>
      <c r="H87" s="24" t="s">
        <v>23</v>
      </c>
      <c r="K87" s="12" t="s">
        <v>46</v>
      </c>
    </row>
    <row r="88">
      <c r="A88" s="13" t="str">
        <f t="shared" si="1"/>
        <v>uPPase19_p-_Cot_[(P)]</v>
      </c>
      <c r="B88" s="24" t="s">
        <v>120</v>
      </c>
      <c r="E88" s="24" t="s">
        <v>20</v>
      </c>
      <c r="F88" s="24" t="s">
        <v>98</v>
      </c>
      <c r="H88" s="24" t="s">
        <v>23</v>
      </c>
      <c r="K88" s="12" t="s">
        <v>46</v>
      </c>
    </row>
    <row r="89">
      <c r="A89" s="13" t="str">
        <f t="shared" si="1"/>
        <v>Erk_p+_IRS1_[(S636S639)]</v>
      </c>
      <c r="B89" s="24" t="s">
        <v>29</v>
      </c>
      <c r="E89" s="24" t="s">
        <v>15</v>
      </c>
      <c r="F89" s="24" t="s">
        <v>106</v>
      </c>
      <c r="H89" s="24" t="s">
        <v>107</v>
      </c>
      <c r="K89" s="24" t="s">
        <v>24</v>
      </c>
      <c r="L89" s="25" t="str">
        <f>HYPERLINK("https://www.ncbi.nlm.nih.gov/pmc/articles/PMC3581341/","Luo07_IRS1")</f>
        <v>Luo07_IRS1</v>
      </c>
    </row>
    <row r="90">
      <c r="A90" s="13" t="str">
        <f t="shared" si="1"/>
        <v>Erk_p+_S6K_[CTD(T421S424)]</v>
      </c>
      <c r="B90" s="24" t="s">
        <v>29</v>
      </c>
      <c r="E90" s="24" t="s">
        <v>15</v>
      </c>
      <c r="F90" s="24" t="s">
        <v>72</v>
      </c>
      <c r="G90" s="24" t="s">
        <v>121</v>
      </c>
      <c r="H90" s="24" t="s">
        <v>122</v>
      </c>
      <c r="K90" s="12" t="s">
        <v>123</v>
      </c>
      <c r="L90" s="26" t="str">
        <f>HYPERLINK("https://www.jbc.org/content/277/18/15712.long","Shi02_S6K_Erk")</f>
        <v>Shi02_S6K_Erk</v>
      </c>
    </row>
    <row r="91">
      <c r="A91" s="13" t="str">
        <f t="shared" si="1"/>
        <v>uPPase8_p-_S6K_[CTD(T421S424)]</v>
      </c>
      <c r="B91" s="14" t="s">
        <v>79</v>
      </c>
      <c r="C91" s="14"/>
      <c r="D91" s="14"/>
      <c r="E91" s="21" t="s">
        <v>20</v>
      </c>
      <c r="F91" s="16" t="s">
        <v>72</v>
      </c>
      <c r="G91" s="24" t="s">
        <v>121</v>
      </c>
      <c r="H91" s="24" t="s">
        <v>122</v>
      </c>
      <c r="K91" s="12" t="s">
        <v>123</v>
      </c>
      <c r="L91" s="27"/>
    </row>
    <row r="92">
      <c r="A92" s="13" t="str">
        <f t="shared" si="1"/>
        <v>S6K_[CTD]_ipi_S6K_[NTD]</v>
      </c>
      <c r="B92" s="24" t="s">
        <v>72</v>
      </c>
      <c r="C92" s="24" t="s">
        <v>121</v>
      </c>
      <c r="E92" s="24" t="s">
        <v>124</v>
      </c>
      <c r="F92" s="24" t="s">
        <v>72</v>
      </c>
      <c r="G92" s="24" t="s">
        <v>125</v>
      </c>
      <c r="K92" s="12" t="s">
        <v>72</v>
      </c>
      <c r="L92" s="19" t="str">
        <f>HYPERLINK("https://portlandpress.com/biochemj/article-lookup/doi/10.1042/BJ20110892","Magnuson12_mTOR_S6K_Review")</f>
        <v>Magnuson12_mTOR_S6K_Review</v>
      </c>
    </row>
    <row r="121" ht="13.5" customHeight="1">
      <c r="A121" s="2"/>
      <c r="B121" s="2"/>
      <c r="C121" s="2"/>
      <c r="D121" s="2"/>
      <c r="E121" s="2"/>
      <c r="F121" s="2"/>
      <c r="G121" s="2"/>
      <c r="H121" s="28"/>
      <c r="I121" s="28"/>
      <c r="J121" s="28"/>
      <c r="K121" s="28"/>
      <c r="L121" s="29"/>
      <c r="M121" s="28"/>
      <c r="N121" s="28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6"/>
    </row>
    <row r="122" ht="13.5" customHeight="1">
      <c r="A122" s="2"/>
      <c r="B122" s="2"/>
      <c r="C122" s="2"/>
      <c r="D122" s="2"/>
      <c r="E122" s="2"/>
      <c r="F122" s="2"/>
      <c r="G122" s="2"/>
      <c r="H122" s="28"/>
      <c r="I122" s="28"/>
      <c r="J122" s="28"/>
      <c r="K122" s="28"/>
      <c r="L122" s="29"/>
      <c r="M122" s="28"/>
      <c r="N122" s="28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6"/>
    </row>
    <row r="123" ht="13.5" customHeight="1">
      <c r="A123" s="2"/>
      <c r="B123" s="2"/>
      <c r="C123" s="2"/>
      <c r="D123" s="2"/>
      <c r="E123" s="2"/>
      <c r="F123" s="2"/>
      <c r="G123" s="2"/>
      <c r="H123" s="28"/>
      <c r="I123" s="28"/>
      <c r="J123" s="28"/>
      <c r="K123" s="28"/>
      <c r="L123" s="29"/>
      <c r="M123" s="28"/>
      <c r="N123" s="28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6"/>
    </row>
    <row r="124" ht="13.5" customHeight="1">
      <c r="A124" s="2"/>
      <c r="B124" s="2"/>
      <c r="C124" s="2"/>
      <c r="D124" s="2"/>
      <c r="E124" s="2"/>
      <c r="F124" s="2"/>
      <c r="G124" s="2"/>
      <c r="H124" s="28"/>
      <c r="I124" s="28"/>
      <c r="J124" s="28"/>
      <c r="K124" s="28"/>
      <c r="L124" s="29"/>
      <c r="M124" s="28"/>
      <c r="N124" s="28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6"/>
    </row>
    <row r="125" ht="13.5" customHeight="1">
      <c r="A125" s="2"/>
      <c r="B125" s="2"/>
      <c r="C125" s="2"/>
      <c r="D125" s="2"/>
      <c r="E125" s="2"/>
      <c r="F125" s="2"/>
      <c r="G125" s="2"/>
      <c r="H125" s="28"/>
      <c r="I125" s="28"/>
      <c r="J125" s="28"/>
      <c r="K125" s="28"/>
      <c r="L125" s="29"/>
      <c r="M125" s="28"/>
      <c r="N125" s="28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6"/>
    </row>
    <row r="126" ht="13.5" customHeight="1">
      <c r="A126" s="2"/>
      <c r="B126" s="2"/>
      <c r="C126" s="2"/>
      <c r="D126" s="2"/>
      <c r="E126" s="2"/>
      <c r="F126" s="2"/>
      <c r="G126" s="2"/>
      <c r="H126" s="28"/>
      <c r="I126" s="28"/>
      <c r="J126" s="28"/>
      <c r="K126" s="28"/>
      <c r="L126" s="29"/>
      <c r="M126" s="28"/>
      <c r="N126" s="28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6"/>
    </row>
    <row r="127" ht="13.5" customHeight="1">
      <c r="A127" s="2"/>
      <c r="B127" s="2"/>
      <c r="C127" s="2"/>
      <c r="D127" s="2"/>
      <c r="E127" s="2"/>
      <c r="F127" s="2"/>
      <c r="G127" s="2"/>
      <c r="H127" s="28"/>
      <c r="I127" s="28"/>
      <c r="J127" s="28"/>
      <c r="K127" s="28"/>
      <c r="L127" s="29"/>
      <c r="M127" s="28"/>
      <c r="N127" s="28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6"/>
    </row>
    <row r="128" ht="13.5" customHeight="1">
      <c r="A128" s="2"/>
      <c r="B128" s="2"/>
      <c r="C128" s="2"/>
      <c r="D128" s="2"/>
      <c r="E128" s="2"/>
      <c r="F128" s="2"/>
      <c r="G128" s="2"/>
      <c r="H128" s="28"/>
      <c r="I128" s="28"/>
      <c r="J128" s="28"/>
      <c r="K128" s="28"/>
      <c r="L128" s="29"/>
      <c r="M128" s="28"/>
      <c r="N128" s="28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6"/>
    </row>
    <row r="129" ht="13.5" customHeight="1">
      <c r="A129" s="2"/>
      <c r="B129" s="2"/>
      <c r="C129" s="2"/>
      <c r="D129" s="2"/>
      <c r="E129" s="2"/>
      <c r="F129" s="2"/>
      <c r="G129" s="2"/>
      <c r="H129" s="28"/>
      <c r="I129" s="28"/>
      <c r="J129" s="28"/>
      <c r="K129" s="28"/>
      <c r="L129" s="28"/>
      <c r="M129" s="28"/>
      <c r="N129" s="28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6"/>
    </row>
    <row r="130" ht="13.5" customHeight="1">
      <c r="A130" s="2"/>
      <c r="B130" s="2"/>
      <c r="C130" s="2"/>
      <c r="D130" s="2"/>
      <c r="E130" s="2"/>
      <c r="F130" s="2"/>
      <c r="G130" s="2"/>
      <c r="H130" s="28"/>
      <c r="I130" s="28"/>
      <c r="J130" s="28"/>
      <c r="K130" s="28"/>
      <c r="L130" s="28"/>
      <c r="M130" s="28"/>
      <c r="N130" s="28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6"/>
    </row>
    <row r="131" ht="13.5" customHeight="1">
      <c r="A131" s="2"/>
      <c r="B131" s="2"/>
      <c r="C131" s="2"/>
      <c r="D131" s="2"/>
      <c r="E131" s="2"/>
      <c r="F131" s="2"/>
      <c r="G131" s="2"/>
      <c r="H131" s="28"/>
      <c r="I131" s="28"/>
      <c r="J131" s="28"/>
      <c r="K131" s="28"/>
      <c r="L131" s="28"/>
      <c r="M131" s="28"/>
      <c r="N131" s="28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6"/>
    </row>
    <row r="132" ht="13.5" customHeight="1">
      <c r="A132" s="2"/>
      <c r="B132" s="2"/>
      <c r="C132" s="2"/>
      <c r="D132" s="2"/>
      <c r="E132" s="2"/>
      <c r="F132" s="2"/>
      <c r="G132" s="2"/>
      <c r="H132" s="28"/>
      <c r="I132" s="28"/>
      <c r="J132" s="28"/>
      <c r="K132" s="28"/>
      <c r="L132" s="28"/>
      <c r="M132" s="28"/>
      <c r="N132" s="28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6"/>
    </row>
    <row r="133" ht="13.5" customHeight="1">
      <c r="A133" s="2"/>
      <c r="B133" s="2"/>
      <c r="C133" s="2"/>
      <c r="D133" s="2"/>
      <c r="F133" s="2"/>
      <c r="G133" s="2"/>
      <c r="H133" s="28"/>
      <c r="I133" s="28"/>
      <c r="J133" s="28"/>
      <c r="K133" s="28"/>
      <c r="L133" s="28"/>
      <c r="M133" s="28"/>
      <c r="N133" s="28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6"/>
    </row>
    <row r="134" ht="13.5" customHeight="1">
      <c r="A134" s="2"/>
      <c r="B134" s="2"/>
      <c r="C134" s="2"/>
      <c r="D134" s="2"/>
      <c r="F134" s="2"/>
      <c r="G134" s="2"/>
      <c r="H134" s="28"/>
      <c r="I134" s="28"/>
      <c r="J134" s="28"/>
      <c r="K134" s="28"/>
      <c r="L134" s="28"/>
      <c r="M134" s="28"/>
      <c r="N134" s="28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6"/>
    </row>
    <row r="135" ht="13.5" customHeight="1">
      <c r="A135" s="2"/>
      <c r="B135" s="2"/>
      <c r="C135" s="2"/>
      <c r="D135" s="2"/>
      <c r="F135" s="2"/>
      <c r="G135" s="2"/>
      <c r="H135" s="28"/>
      <c r="I135" s="28"/>
      <c r="J135" s="28"/>
      <c r="K135" s="28"/>
      <c r="L135" s="28"/>
      <c r="M135" s="28"/>
      <c r="N135" s="28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6"/>
    </row>
    <row r="136" ht="13.5" customHeight="1">
      <c r="A136" s="2"/>
      <c r="B136" s="2"/>
      <c r="C136" s="2"/>
      <c r="D136" s="2"/>
      <c r="F136" s="2"/>
      <c r="G136" s="2"/>
      <c r="H136" s="2"/>
      <c r="I136" s="2"/>
      <c r="J136" s="2"/>
      <c r="K136" s="2"/>
      <c r="L136" s="3"/>
      <c r="M136" s="2"/>
      <c r="N136" s="4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6"/>
    </row>
    <row r="137" ht="13.5" customHeight="1">
      <c r="A137" s="2"/>
      <c r="B137" s="2"/>
      <c r="C137" s="2"/>
      <c r="D137" s="2"/>
      <c r="F137" s="2"/>
      <c r="G137" s="2"/>
      <c r="H137" s="2"/>
      <c r="I137" s="2"/>
      <c r="J137" s="2"/>
      <c r="K137" s="2"/>
      <c r="L137" s="3"/>
      <c r="M137" s="2"/>
      <c r="N137" s="4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6"/>
    </row>
    <row r="138" ht="13.5" customHeight="1">
      <c r="A138" s="2"/>
      <c r="B138" s="2"/>
      <c r="C138" s="2"/>
      <c r="D138" s="2"/>
      <c r="F138" s="2"/>
      <c r="G138" s="2"/>
      <c r="H138" s="2"/>
      <c r="I138" s="2"/>
      <c r="J138" s="2"/>
      <c r="K138" s="2"/>
      <c r="L138" s="3"/>
      <c r="M138" s="2"/>
      <c r="N138" s="4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6"/>
    </row>
    <row r="139" ht="13.5" customHeight="1">
      <c r="A139" s="2"/>
      <c r="B139" s="2"/>
      <c r="C139" s="2"/>
      <c r="D139" s="2"/>
      <c r="F139" s="2"/>
      <c r="G139" s="2"/>
      <c r="H139" s="2"/>
      <c r="I139" s="2"/>
      <c r="J139" s="2"/>
      <c r="K139" s="2"/>
      <c r="L139" s="3"/>
      <c r="M139" s="2"/>
      <c r="N139" s="4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6"/>
    </row>
    <row r="140" ht="13.5" customHeight="1">
      <c r="A140" s="2"/>
      <c r="B140" s="2"/>
      <c r="C140" s="2"/>
      <c r="D140" s="2"/>
      <c r="F140" s="2"/>
      <c r="G140" s="2"/>
      <c r="H140" s="2"/>
      <c r="I140" s="2"/>
      <c r="J140" s="2"/>
      <c r="K140" s="2"/>
      <c r="L140" s="3"/>
      <c r="M140" s="2"/>
      <c r="N140" s="4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6"/>
    </row>
    <row r="141" ht="13.5" customHeight="1">
      <c r="A141" s="2"/>
      <c r="B141" s="2"/>
      <c r="C141" s="2"/>
      <c r="D141" s="2"/>
      <c r="F141" s="2"/>
      <c r="G141" s="2"/>
      <c r="H141" s="2"/>
      <c r="I141" s="2"/>
      <c r="J141" s="2"/>
      <c r="K141" s="2"/>
      <c r="L141" s="3"/>
      <c r="M141" s="2"/>
      <c r="N141" s="4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6"/>
    </row>
    <row r="142" ht="13.5" customHeight="1">
      <c r="A142" s="2"/>
      <c r="B142" s="2"/>
      <c r="C142" s="2"/>
      <c r="D142" s="2"/>
      <c r="F142" s="2"/>
      <c r="G142" s="2"/>
      <c r="H142" s="2"/>
      <c r="I142" s="2"/>
      <c r="J142" s="2"/>
      <c r="K142" s="2"/>
      <c r="L142" s="3"/>
      <c r="M142" s="2"/>
      <c r="N142" s="4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6"/>
    </row>
    <row r="143" ht="13.5" customHeight="1">
      <c r="A143" s="2"/>
      <c r="B143" s="2"/>
      <c r="C143" s="2"/>
      <c r="D143" s="2"/>
      <c r="F143" s="2"/>
      <c r="G143" s="2"/>
      <c r="H143" s="2"/>
      <c r="I143" s="2"/>
      <c r="J143" s="2"/>
      <c r="K143" s="2"/>
      <c r="L143" s="3"/>
      <c r="M143" s="2"/>
      <c r="N143" s="4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6"/>
    </row>
    <row r="144" ht="13.5" customHeight="1">
      <c r="A144" s="2"/>
      <c r="B144" s="2"/>
      <c r="C144" s="2"/>
      <c r="D144" s="2"/>
      <c r="F144" s="2"/>
      <c r="G144" s="2"/>
      <c r="H144" s="2"/>
      <c r="I144" s="2"/>
      <c r="J144" s="2"/>
      <c r="K144" s="2"/>
      <c r="L144" s="3"/>
      <c r="M144" s="2"/>
      <c r="N144" s="4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6"/>
    </row>
    <row r="145" ht="13.5" customHeight="1">
      <c r="A145" s="2"/>
      <c r="B145" s="2"/>
      <c r="C145" s="2"/>
      <c r="D145" s="2"/>
      <c r="F145" s="2"/>
      <c r="G145" s="2"/>
      <c r="H145" s="2"/>
      <c r="I145" s="2"/>
      <c r="J145" s="2"/>
      <c r="K145" s="2"/>
      <c r="L145" s="3"/>
      <c r="M145" s="2"/>
      <c r="N145" s="4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6"/>
    </row>
    <row r="146" ht="13.5" customHeight="1">
      <c r="A146" s="2"/>
      <c r="B146" s="2"/>
      <c r="C146" s="2"/>
      <c r="D146" s="2"/>
      <c r="F146" s="2"/>
      <c r="G146" s="2"/>
      <c r="H146" s="2"/>
      <c r="I146" s="2"/>
      <c r="J146" s="2"/>
      <c r="K146" s="2"/>
      <c r="L146" s="3"/>
      <c r="M146" s="2"/>
      <c r="N146" s="4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6"/>
    </row>
    <row r="147" ht="13.5" customHeight="1">
      <c r="A147" s="2"/>
      <c r="B147" s="2"/>
      <c r="C147" s="2"/>
      <c r="D147" s="2"/>
      <c r="F147" s="2"/>
      <c r="G147" s="2"/>
      <c r="H147" s="2"/>
      <c r="I147" s="2"/>
      <c r="J147" s="2"/>
      <c r="K147" s="2"/>
      <c r="L147" s="3"/>
      <c r="M147" s="2"/>
      <c r="N147" s="4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6"/>
    </row>
    <row r="148" ht="13.5" customHeight="1">
      <c r="A148" s="2"/>
      <c r="B148" s="2"/>
      <c r="C148" s="2"/>
      <c r="D148" s="2"/>
      <c r="F148" s="2"/>
      <c r="G148" s="2"/>
      <c r="H148" s="2"/>
      <c r="I148" s="2"/>
      <c r="J148" s="2"/>
      <c r="K148" s="2"/>
      <c r="L148" s="3"/>
      <c r="M148" s="2"/>
      <c r="N148" s="4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6"/>
    </row>
    <row r="149" ht="13.5" customHeight="1">
      <c r="A149" s="2"/>
      <c r="B149" s="2"/>
      <c r="C149" s="2"/>
      <c r="D149" s="2"/>
      <c r="F149" s="2"/>
      <c r="G149" s="2"/>
      <c r="H149" s="2"/>
      <c r="I149" s="2"/>
      <c r="J149" s="2"/>
      <c r="K149" s="2"/>
      <c r="L149" s="3"/>
      <c r="M149" s="2"/>
      <c r="N149" s="4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6"/>
    </row>
    <row r="150" ht="13.5" customHeight="1">
      <c r="A150" s="2"/>
      <c r="B150" s="2"/>
      <c r="C150" s="2"/>
      <c r="D150" s="2"/>
      <c r="F150" s="2"/>
      <c r="G150" s="2"/>
      <c r="H150" s="2"/>
      <c r="I150" s="2"/>
      <c r="J150" s="2"/>
      <c r="K150" s="2"/>
      <c r="L150" s="3"/>
      <c r="M150" s="2"/>
      <c r="N150" s="4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6"/>
    </row>
    <row r="151" ht="13.5" customHeight="1">
      <c r="A151" s="2"/>
      <c r="B151" s="2"/>
      <c r="C151" s="2"/>
      <c r="D151" s="2"/>
      <c r="F151" s="2"/>
      <c r="G151" s="2"/>
      <c r="H151" s="2"/>
      <c r="I151" s="2"/>
      <c r="J151" s="2"/>
      <c r="K151" s="2"/>
      <c r="L151" s="3"/>
      <c r="M151" s="2"/>
      <c r="N151" s="4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6"/>
    </row>
    <row r="152" ht="13.5" customHeight="1">
      <c r="A152" s="2"/>
      <c r="B152" s="2"/>
      <c r="C152" s="2"/>
      <c r="D152" s="2"/>
      <c r="F152" s="2"/>
      <c r="G152" s="2"/>
      <c r="H152" s="2"/>
      <c r="I152" s="2"/>
      <c r="J152" s="2"/>
      <c r="K152" s="2"/>
      <c r="L152" s="3"/>
      <c r="M152" s="2"/>
      <c r="N152" s="4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6"/>
    </row>
    <row r="153" ht="13.5" customHeight="1">
      <c r="A153" s="2"/>
      <c r="B153" s="2"/>
      <c r="C153" s="2"/>
      <c r="D153" s="2"/>
      <c r="F153" s="2"/>
      <c r="G153" s="2"/>
      <c r="H153" s="2"/>
      <c r="I153" s="2"/>
      <c r="J153" s="2"/>
      <c r="K153" s="2"/>
      <c r="L153" s="3"/>
      <c r="M153" s="2"/>
      <c r="N153" s="4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6"/>
    </row>
    <row r="154" ht="13.5" customHeight="1">
      <c r="A154" s="2"/>
      <c r="B154" s="2"/>
      <c r="C154" s="2"/>
      <c r="D154" s="2"/>
      <c r="F154" s="2"/>
      <c r="G154" s="2"/>
      <c r="H154" s="2"/>
      <c r="I154" s="2"/>
      <c r="J154" s="2"/>
      <c r="K154" s="2"/>
      <c r="L154" s="3"/>
      <c r="M154" s="2"/>
      <c r="N154" s="4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6"/>
    </row>
    <row r="155" ht="13.5" customHeight="1">
      <c r="A155" s="2"/>
      <c r="B155" s="2"/>
      <c r="C155" s="2"/>
      <c r="D155" s="2"/>
      <c r="F155" s="2"/>
      <c r="G155" s="2"/>
      <c r="H155" s="2"/>
      <c r="I155" s="2"/>
      <c r="J155" s="2"/>
      <c r="K155" s="2"/>
      <c r="L155" s="3"/>
      <c r="M155" s="2"/>
      <c r="N155" s="4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6"/>
    </row>
    <row r="156" ht="13.5" customHeight="1">
      <c r="A156" s="2"/>
      <c r="B156" s="2"/>
      <c r="C156" s="2"/>
      <c r="D156" s="2"/>
      <c r="F156" s="2"/>
      <c r="G156" s="2"/>
      <c r="H156" s="2"/>
      <c r="I156" s="2"/>
      <c r="J156" s="2"/>
      <c r="K156" s="2"/>
      <c r="L156" s="3"/>
      <c r="M156" s="2"/>
      <c r="N156" s="4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6"/>
    </row>
    <row r="157" ht="13.5" customHeight="1">
      <c r="A157" s="2"/>
      <c r="B157" s="2"/>
      <c r="C157" s="2"/>
      <c r="D157" s="2"/>
      <c r="F157" s="2"/>
      <c r="G157" s="2"/>
      <c r="H157" s="2"/>
      <c r="I157" s="2"/>
      <c r="J157" s="2"/>
      <c r="K157" s="2"/>
      <c r="L157" s="3"/>
      <c r="M157" s="2"/>
      <c r="N157" s="4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6"/>
    </row>
    <row r="158" ht="13.5" customHeight="1">
      <c r="A158" s="2"/>
      <c r="B158" s="2"/>
      <c r="C158" s="2"/>
      <c r="D158" s="2"/>
      <c r="F158" s="2"/>
      <c r="G158" s="2"/>
      <c r="H158" s="2"/>
      <c r="I158" s="2"/>
      <c r="J158" s="2"/>
      <c r="K158" s="2"/>
      <c r="L158" s="3"/>
      <c r="M158" s="2"/>
      <c r="N158" s="4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6"/>
    </row>
    <row r="159" ht="13.5" customHeight="1">
      <c r="A159" s="2"/>
      <c r="B159" s="2"/>
      <c r="C159" s="2"/>
      <c r="D159" s="2"/>
      <c r="F159" s="2"/>
      <c r="G159" s="2"/>
      <c r="H159" s="2"/>
      <c r="I159" s="2"/>
      <c r="J159" s="2"/>
      <c r="K159" s="2"/>
      <c r="L159" s="3"/>
      <c r="M159" s="2"/>
      <c r="N159" s="4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6"/>
    </row>
    <row r="160" ht="13.5" customHeight="1">
      <c r="A160" s="2"/>
      <c r="B160" s="2"/>
      <c r="C160" s="2"/>
      <c r="D160" s="2"/>
      <c r="F160" s="2"/>
      <c r="G160" s="2"/>
      <c r="H160" s="2"/>
      <c r="I160" s="2"/>
      <c r="J160" s="2"/>
      <c r="K160" s="2"/>
      <c r="L160" s="3"/>
      <c r="M160" s="2"/>
      <c r="N160" s="4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6"/>
    </row>
    <row r="161" ht="13.5" customHeight="1">
      <c r="A161" s="2"/>
      <c r="B161" s="2"/>
      <c r="C161" s="2"/>
      <c r="D161" s="2"/>
      <c r="F161" s="2"/>
      <c r="G161" s="2"/>
      <c r="H161" s="2"/>
      <c r="I161" s="2"/>
      <c r="J161" s="2"/>
      <c r="K161" s="2"/>
      <c r="L161" s="3"/>
      <c r="M161" s="2"/>
      <c r="N161" s="4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6"/>
    </row>
    <row r="162" ht="13.5" customHeight="1">
      <c r="A162" s="2"/>
      <c r="B162" s="2"/>
      <c r="C162" s="2"/>
      <c r="D162" s="2"/>
      <c r="F162" s="2"/>
      <c r="G162" s="2"/>
      <c r="H162" s="2"/>
      <c r="I162" s="2"/>
      <c r="J162" s="2"/>
      <c r="K162" s="2"/>
      <c r="L162" s="3"/>
      <c r="M162" s="2"/>
      <c r="N162" s="4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6"/>
    </row>
    <row r="163" ht="13.5" customHeight="1">
      <c r="A163" s="2"/>
      <c r="B163" s="2"/>
      <c r="C163" s="2"/>
      <c r="D163" s="2"/>
      <c r="F163" s="2"/>
      <c r="G163" s="2"/>
      <c r="H163" s="2"/>
      <c r="I163" s="2"/>
      <c r="J163" s="2"/>
      <c r="K163" s="2"/>
      <c r="L163" s="3"/>
      <c r="M163" s="2"/>
      <c r="N163" s="4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6"/>
    </row>
    <row r="164" ht="13.5" customHeight="1">
      <c r="A164" s="2"/>
      <c r="B164" s="2"/>
      <c r="C164" s="2"/>
      <c r="D164" s="2"/>
      <c r="F164" s="2"/>
      <c r="G164" s="2"/>
      <c r="H164" s="2"/>
      <c r="I164" s="2"/>
      <c r="J164" s="2"/>
      <c r="K164" s="2"/>
      <c r="L164" s="3"/>
      <c r="M164" s="2"/>
      <c r="N164" s="4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6"/>
    </row>
    <row r="165" ht="13.5" customHeight="1">
      <c r="A165" s="2"/>
      <c r="B165" s="2"/>
      <c r="C165" s="2"/>
      <c r="D165" s="2"/>
      <c r="F165" s="2"/>
      <c r="G165" s="2"/>
      <c r="H165" s="2"/>
      <c r="I165" s="2"/>
      <c r="J165" s="2"/>
      <c r="K165" s="2"/>
      <c r="L165" s="3"/>
      <c r="M165" s="2"/>
      <c r="N165" s="4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6"/>
    </row>
    <row r="166" ht="13.5" customHeight="1">
      <c r="A166" s="2"/>
      <c r="B166" s="2"/>
      <c r="C166" s="2"/>
      <c r="D166" s="2"/>
      <c r="F166" s="2"/>
      <c r="G166" s="2"/>
      <c r="H166" s="2"/>
      <c r="I166" s="2"/>
      <c r="J166" s="2"/>
      <c r="K166" s="2"/>
      <c r="L166" s="3"/>
      <c r="M166" s="2"/>
      <c r="N166" s="4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6"/>
    </row>
    <row r="167" ht="13.5" customHeight="1">
      <c r="A167" s="2"/>
      <c r="B167" s="2"/>
      <c r="C167" s="2"/>
      <c r="D167" s="2"/>
      <c r="F167" s="2"/>
      <c r="G167" s="2"/>
      <c r="H167" s="2"/>
      <c r="I167" s="2"/>
      <c r="J167" s="2"/>
      <c r="K167" s="2"/>
      <c r="L167" s="3"/>
      <c r="M167" s="2"/>
      <c r="N167" s="4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6"/>
    </row>
    <row r="168" ht="13.5" customHeight="1">
      <c r="A168" s="2"/>
      <c r="B168" s="2"/>
      <c r="C168" s="2"/>
      <c r="D168" s="2"/>
      <c r="F168" s="2"/>
      <c r="G168" s="2"/>
      <c r="H168" s="2"/>
      <c r="I168" s="2"/>
      <c r="J168" s="2"/>
      <c r="K168" s="2"/>
      <c r="L168" s="3"/>
      <c r="M168" s="2"/>
      <c r="N168" s="4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6"/>
    </row>
    <row r="169" ht="13.5" customHeight="1">
      <c r="A169" s="2"/>
      <c r="B169" s="2"/>
      <c r="C169" s="2"/>
      <c r="D169" s="2"/>
      <c r="F169" s="2"/>
      <c r="G169" s="2"/>
      <c r="H169" s="2"/>
      <c r="I169" s="2"/>
      <c r="J169" s="2"/>
      <c r="K169" s="2"/>
      <c r="L169" s="3"/>
      <c r="M169" s="2"/>
      <c r="N169" s="4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6"/>
    </row>
    <row r="170" ht="13.5" customHeight="1">
      <c r="A170" s="2"/>
      <c r="B170" s="2"/>
      <c r="C170" s="2"/>
      <c r="D170" s="2"/>
      <c r="F170" s="2"/>
      <c r="G170" s="2"/>
      <c r="H170" s="2"/>
      <c r="I170" s="2"/>
      <c r="J170" s="2"/>
      <c r="K170" s="2"/>
      <c r="L170" s="3"/>
      <c r="M170" s="2"/>
      <c r="N170" s="4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6"/>
    </row>
    <row r="171" ht="13.5" customHeight="1">
      <c r="A171" s="2"/>
      <c r="B171" s="2"/>
      <c r="C171" s="2"/>
      <c r="D171" s="2"/>
      <c r="F171" s="2"/>
      <c r="G171" s="2"/>
      <c r="H171" s="2"/>
      <c r="I171" s="2"/>
      <c r="J171" s="2"/>
      <c r="K171" s="2"/>
      <c r="L171" s="3"/>
      <c r="M171" s="2"/>
      <c r="N171" s="4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6"/>
    </row>
    <row r="172" ht="13.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30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ht="13.5" customHeight="1">
      <c r="A173" s="28"/>
      <c r="B173" s="28"/>
      <c r="C173" s="28"/>
      <c r="D173" s="28"/>
      <c r="E173" s="28"/>
      <c r="F173" s="28"/>
      <c r="G173" s="30"/>
      <c r="H173" s="28"/>
      <c r="I173" s="28"/>
      <c r="J173" s="28"/>
      <c r="K173" s="30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ht="13.5" customHeight="1">
      <c r="A174" s="28"/>
      <c r="B174" s="28"/>
      <c r="C174" s="28"/>
      <c r="D174" s="28"/>
      <c r="E174" s="28"/>
      <c r="F174" s="28"/>
      <c r="G174" s="30"/>
      <c r="H174" s="28"/>
      <c r="I174" s="30"/>
      <c r="J174" s="30"/>
      <c r="K174" s="30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ht="13.5" customHeight="1">
      <c r="A175" s="28"/>
      <c r="B175" s="28"/>
      <c r="C175" s="28"/>
      <c r="D175" s="28"/>
      <c r="E175" s="30"/>
      <c r="F175" s="28"/>
      <c r="G175" s="28"/>
      <c r="H175" s="28"/>
      <c r="I175" s="28"/>
      <c r="J175" s="28"/>
      <c r="K175" s="30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ht="13.5" customHeight="1">
      <c r="A176" s="28"/>
      <c r="B176" s="28"/>
      <c r="C176" s="28"/>
      <c r="D176" s="28"/>
      <c r="E176" s="28"/>
      <c r="F176" s="28"/>
      <c r="G176" s="28"/>
      <c r="H176" s="28"/>
      <c r="I176" s="30"/>
      <c r="J176" s="30"/>
      <c r="K176" s="30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ht="13.5" customHeight="1">
      <c r="A177" s="28"/>
      <c r="B177" s="28"/>
      <c r="C177" s="28"/>
      <c r="D177" s="28"/>
      <c r="E177" s="28"/>
      <c r="F177" s="28"/>
      <c r="G177" s="28"/>
      <c r="H177" s="28"/>
      <c r="I177" s="30"/>
      <c r="J177" s="30"/>
      <c r="K177" s="30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ht="13.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30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85" ht="13.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30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ht="13.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ht="13.5" customHeight="1">
      <c r="A187" s="28"/>
      <c r="B187" s="28"/>
      <c r="C187" s="28"/>
      <c r="D187" s="28"/>
      <c r="E187" s="28"/>
      <c r="F187" s="28"/>
      <c r="G187" s="28"/>
      <c r="H187" s="30"/>
      <c r="I187" s="28"/>
      <c r="J187" s="28"/>
      <c r="K187" s="30"/>
      <c r="L187" s="29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ht="13.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30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ht="13.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30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 ht="13.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30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 ht="13.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30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 ht="13.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30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 ht="13.5" customHeight="1">
      <c r="A193" s="28"/>
      <c r="B193" s="28"/>
      <c r="C193" s="28"/>
      <c r="D193" s="28"/>
      <c r="E193" s="28"/>
      <c r="F193" s="30"/>
      <c r="G193" s="28"/>
      <c r="H193" s="30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 ht="13.5" customHeight="1">
      <c r="A194" s="28"/>
      <c r="B194" s="30"/>
      <c r="C194" s="28"/>
      <c r="D194" s="28"/>
      <c r="E194" s="30"/>
      <c r="F194" s="28"/>
      <c r="G194" s="28"/>
      <c r="H194" s="30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 ht="13.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 ht="13.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 ht="13.5" customHeight="1">
      <c r="A197" s="28"/>
      <c r="B197" s="30"/>
      <c r="C197" s="28"/>
      <c r="D197" s="28"/>
      <c r="E197" s="30"/>
      <c r="F197" s="30"/>
      <c r="G197" s="30"/>
      <c r="H197" s="30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 ht="13.5" customHeight="1">
      <c r="A198" s="28"/>
      <c r="B198" s="30"/>
      <c r="C198" s="28"/>
      <c r="D198" s="28"/>
      <c r="E198" s="30"/>
      <c r="F198" s="30"/>
      <c r="G198" s="28"/>
      <c r="H198" s="30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 ht="13.5" customHeight="1">
      <c r="A199" s="28"/>
      <c r="B199" s="30"/>
      <c r="C199" s="28"/>
      <c r="D199" s="28"/>
      <c r="E199" s="30"/>
      <c r="F199" s="30"/>
      <c r="G199" s="28"/>
      <c r="H199" s="30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 ht="13.5" customHeight="1">
      <c r="A200" s="28"/>
      <c r="B200" s="30"/>
      <c r="C200" s="28"/>
      <c r="D200" s="28"/>
      <c r="E200" s="30"/>
      <c r="F200" s="30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 ht="13.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3" ht="13.5" customHeight="1">
      <c r="A203" s="28"/>
      <c r="B203" s="30"/>
      <c r="C203" s="28"/>
      <c r="D203" s="28"/>
      <c r="E203" s="30"/>
      <c r="F203" s="30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 ht="13.5" customHeight="1">
      <c r="A204" s="28"/>
      <c r="B204" s="28"/>
      <c r="C204" s="28"/>
      <c r="D204" s="28"/>
      <c r="E204" s="30"/>
      <c r="F204" s="28"/>
      <c r="G204" s="30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 ht="13.5" customHeight="1">
      <c r="A205" s="28"/>
      <c r="B205" s="28"/>
      <c r="C205" s="28"/>
      <c r="D205" s="28"/>
      <c r="E205" s="30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 ht="13.5" customHeight="1">
      <c r="A206" s="28"/>
      <c r="B206" s="28"/>
      <c r="C206" s="28"/>
      <c r="D206" s="28"/>
      <c r="E206" s="30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 ht="13.5" customHeight="1">
      <c r="A207" s="28"/>
      <c r="B207" s="28"/>
      <c r="C207" s="30"/>
      <c r="D207" s="28"/>
      <c r="E207" s="30"/>
      <c r="F207" s="30"/>
      <c r="G207" s="30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 ht="13.5" customHeight="1">
      <c r="A208" s="28"/>
      <c r="B208" s="30"/>
      <c r="C208" s="28"/>
      <c r="D208" s="28"/>
      <c r="E208" s="30"/>
      <c r="F208" s="30"/>
      <c r="G208" s="28"/>
      <c r="H208" s="30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 ht="13.5" customHeight="1">
      <c r="A209" s="28"/>
      <c r="B209" s="30"/>
      <c r="C209" s="30"/>
      <c r="D209" s="28"/>
      <c r="E209" s="30"/>
      <c r="F209" s="30"/>
      <c r="G209" s="30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 ht="13.5" customHeight="1">
      <c r="A210" s="28"/>
      <c r="B210" s="30"/>
      <c r="C210" s="30"/>
      <c r="D210" s="28"/>
      <c r="E210" s="30"/>
      <c r="F210" s="30"/>
      <c r="G210" s="30"/>
      <c r="H210" s="28"/>
      <c r="I210" s="28"/>
      <c r="J210" s="28"/>
      <c r="K210" s="30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 ht="13.5" customHeight="1">
      <c r="A211" s="28"/>
      <c r="B211" s="30"/>
      <c r="C211" s="28"/>
      <c r="D211" s="28"/>
      <c r="E211" s="30"/>
      <c r="F211" s="30"/>
      <c r="G211" s="28"/>
      <c r="H211" s="30"/>
      <c r="I211" s="28"/>
      <c r="J211" s="28"/>
      <c r="K211" s="30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 ht="13.5" customHeight="1">
      <c r="A212" s="28"/>
      <c r="B212" s="30"/>
      <c r="C212" s="28"/>
      <c r="D212" s="28"/>
      <c r="E212" s="30"/>
      <c r="F212" s="28"/>
      <c r="G212" s="28"/>
      <c r="H212" s="28"/>
      <c r="I212" s="28"/>
      <c r="J212" s="28"/>
      <c r="K212" s="30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 ht="13.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30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 ht="13.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30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9" ht="13.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30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 ht="13.5" customHeight="1">
      <c r="A220" s="28"/>
      <c r="B220" s="28"/>
      <c r="C220" s="28"/>
      <c r="D220" s="28"/>
      <c r="E220" s="30"/>
      <c r="F220" s="28"/>
      <c r="G220" s="28"/>
      <c r="H220" s="30"/>
      <c r="I220" s="28"/>
      <c r="J220" s="28"/>
      <c r="K220" s="30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</row>
    <row r="221" ht="13.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30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</row>
    <row r="222" ht="13.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30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 ht="13.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30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</row>
    <row r="224" ht="13.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30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 ht="13.5" customHeight="1">
      <c r="A225" s="28"/>
      <c r="B225" s="30"/>
      <c r="C225" s="28"/>
      <c r="D225" s="28"/>
      <c r="E225" s="30"/>
      <c r="F225" s="30"/>
      <c r="G225" s="28"/>
      <c r="H225" s="28"/>
      <c r="I225" s="28"/>
      <c r="J225" s="28"/>
      <c r="K225" s="30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 ht="13.5" customHeight="1">
      <c r="A226" s="28"/>
      <c r="B226" s="30"/>
      <c r="C226" s="28"/>
      <c r="D226" s="28"/>
      <c r="E226" s="30"/>
      <c r="F226" s="28"/>
      <c r="G226" s="28"/>
      <c r="H226" s="28"/>
      <c r="I226" s="28"/>
      <c r="J226" s="28"/>
      <c r="K226" s="30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 ht="13.5" customHeight="1">
      <c r="A227" s="28"/>
      <c r="B227" s="30"/>
      <c r="C227" s="28"/>
      <c r="D227" s="28"/>
      <c r="E227" s="30"/>
      <c r="F227" s="28"/>
      <c r="G227" s="28"/>
      <c r="H227" s="28"/>
      <c r="I227" s="28"/>
      <c r="J227" s="28"/>
      <c r="K227" s="30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 ht="13.5" customHeight="1">
      <c r="A228" s="28"/>
      <c r="B228" s="30"/>
      <c r="C228" s="28"/>
      <c r="D228" s="28"/>
      <c r="E228" s="30"/>
      <c r="F228" s="28"/>
      <c r="G228" s="28"/>
      <c r="H228" s="28"/>
      <c r="I228" s="28"/>
      <c r="J228" s="28"/>
      <c r="K228" s="30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 ht="13.5" customHeight="1">
      <c r="A229" s="28"/>
      <c r="B229" s="30"/>
      <c r="C229" s="28"/>
      <c r="D229" s="28"/>
      <c r="E229" s="28"/>
      <c r="F229" s="28"/>
      <c r="G229" s="28"/>
      <c r="H229" s="28"/>
      <c r="I229" s="30"/>
      <c r="J229" s="30"/>
      <c r="K229" s="30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 ht="13.5" customHeight="1">
      <c r="A230" s="28"/>
      <c r="B230" s="30"/>
      <c r="C230" s="30"/>
      <c r="D230" s="28"/>
      <c r="E230" s="30"/>
      <c r="F230" s="30"/>
      <c r="G230" s="30"/>
      <c r="H230" s="28"/>
      <c r="I230" s="30"/>
      <c r="J230" s="30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 ht="13.5" customHeight="1">
      <c r="A231" s="28"/>
      <c r="B231" s="30"/>
      <c r="C231" s="30"/>
      <c r="D231" s="28"/>
      <c r="E231" s="30"/>
      <c r="F231" s="30"/>
      <c r="G231" s="30"/>
      <c r="H231" s="28"/>
      <c r="I231" s="30"/>
      <c r="J231" s="30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 ht="13.5" customHeight="1">
      <c r="A232" s="28"/>
      <c r="B232" s="30"/>
      <c r="C232" s="30"/>
      <c r="D232" s="28"/>
      <c r="E232" s="30"/>
      <c r="F232" s="30"/>
      <c r="G232" s="30"/>
      <c r="H232" s="28"/>
      <c r="I232" s="30"/>
      <c r="J232" s="30"/>
      <c r="K232" s="30"/>
      <c r="L232" s="28"/>
      <c r="M232" s="30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 ht="13.5" customHeight="1">
      <c r="A233" s="28"/>
      <c r="B233" s="30"/>
      <c r="C233" s="30"/>
      <c r="D233" s="28"/>
      <c r="E233" s="30"/>
      <c r="F233" s="30"/>
      <c r="G233" s="30"/>
      <c r="H233" s="30"/>
      <c r="I233" s="30"/>
      <c r="J233" s="30"/>
      <c r="K233" s="28"/>
      <c r="L233" s="30"/>
      <c r="M233" s="30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 ht="13.5" customHeight="1">
      <c r="A234" s="28"/>
      <c r="B234" s="30"/>
      <c r="C234" s="30"/>
      <c r="D234" s="28"/>
      <c r="E234" s="30"/>
      <c r="F234" s="30"/>
      <c r="G234" s="30"/>
      <c r="H234" s="28"/>
      <c r="I234" s="30"/>
      <c r="J234" s="30"/>
      <c r="K234" s="28"/>
      <c r="L234" s="28"/>
      <c r="M234" s="30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 ht="13.5" customHeight="1">
      <c r="A235" s="28"/>
      <c r="B235" s="30"/>
      <c r="C235" s="30"/>
      <c r="D235" s="28"/>
      <c r="E235" s="30"/>
      <c r="F235" s="30"/>
      <c r="G235" s="30"/>
      <c r="H235" s="28"/>
      <c r="I235" s="30"/>
      <c r="J235" s="30"/>
      <c r="K235" s="28"/>
      <c r="L235" s="28"/>
      <c r="M235" s="30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 ht="13.5" customHeight="1">
      <c r="A236" s="28"/>
      <c r="B236" s="30"/>
      <c r="C236" s="28"/>
      <c r="D236" s="28"/>
      <c r="E236" s="28"/>
      <c r="F236" s="28"/>
      <c r="G236" s="30"/>
      <c r="H236" s="28"/>
      <c r="I236" s="30"/>
      <c r="J236" s="30"/>
      <c r="K236" s="30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 ht="13.5" customHeight="1">
      <c r="A237" s="28"/>
      <c r="B237" s="30"/>
      <c r="C237" s="28"/>
      <c r="D237" s="28"/>
      <c r="E237" s="28"/>
      <c r="F237" s="28"/>
      <c r="G237" s="30"/>
      <c r="H237" s="28"/>
      <c r="I237" s="30"/>
      <c r="J237" s="30"/>
      <c r="K237" s="30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 ht="13.5" customHeight="1">
      <c r="A238" s="28"/>
      <c r="B238" s="28"/>
      <c r="C238" s="28"/>
      <c r="D238" s="28"/>
      <c r="E238" s="30"/>
      <c r="F238" s="28"/>
      <c r="G238" s="28"/>
      <c r="H238" s="28"/>
      <c r="I238" s="30"/>
      <c r="J238" s="30"/>
      <c r="K238" s="30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 ht="13.5" customHeight="1">
      <c r="A239" s="28"/>
      <c r="B239" s="30"/>
      <c r="C239" s="28"/>
      <c r="D239" s="28"/>
      <c r="E239" s="30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 ht="13.5" customHeight="1">
      <c r="A240" s="28"/>
      <c r="B240" s="28"/>
      <c r="C240" s="28"/>
      <c r="D240" s="28"/>
      <c r="E240" s="30"/>
      <c r="F240" s="28"/>
      <c r="G240" s="28"/>
      <c r="H240" s="28"/>
      <c r="I240" s="30"/>
      <c r="J240" s="30"/>
      <c r="K240" s="30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 ht="13.5" customHeight="1">
      <c r="A241" s="28"/>
      <c r="B241" s="30"/>
      <c r="C241" s="28"/>
      <c r="D241" s="28"/>
      <c r="E241" s="30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 ht="13.5" customHeight="1">
      <c r="A242" s="28"/>
      <c r="B242" s="30"/>
      <c r="C242" s="30"/>
      <c r="D242" s="28"/>
      <c r="E242" s="30"/>
      <c r="F242" s="30"/>
      <c r="G242" s="30"/>
      <c r="H242" s="30"/>
      <c r="I242" s="28"/>
      <c r="J242" s="28"/>
      <c r="K242" s="30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 ht="13.5" customHeight="1">
      <c r="A243" s="28"/>
      <c r="B243" s="30"/>
      <c r="C243" s="28"/>
      <c r="D243" s="28"/>
      <c r="E243" s="30"/>
      <c r="F243" s="30"/>
      <c r="G243" s="28"/>
      <c r="H243" s="30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 ht="13.5" customHeight="1">
      <c r="A244" s="28"/>
      <c r="B244" s="30"/>
      <c r="C244" s="28"/>
      <c r="D244" s="28"/>
      <c r="E244" s="30"/>
      <c r="F244" s="30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5" ht="13.5" customHeight="1">
      <c r="A245" s="28"/>
      <c r="B245" s="30"/>
      <c r="C245" s="28"/>
      <c r="D245" s="28"/>
      <c r="E245" s="30"/>
      <c r="F245" s="30"/>
      <c r="G245" s="28"/>
      <c r="H245" s="30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</row>
    <row r="246" ht="13.5" customHeight="1">
      <c r="A246" s="28"/>
      <c r="B246" s="30"/>
      <c r="C246" s="28"/>
      <c r="D246" s="28"/>
      <c r="E246" s="30"/>
      <c r="F246" s="30"/>
      <c r="G246" s="28"/>
      <c r="H246" s="30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 ht="13.5" customHeight="1">
      <c r="A247" s="28"/>
      <c r="B247" s="30"/>
      <c r="C247" s="28"/>
      <c r="D247" s="28"/>
      <c r="E247" s="30"/>
      <c r="F247" s="30"/>
      <c r="G247" s="28"/>
      <c r="H247" s="30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 ht="13.5" customHeight="1">
      <c r="A248" s="28"/>
      <c r="B248" s="30"/>
      <c r="C248" s="28"/>
      <c r="D248" s="28"/>
      <c r="E248" s="30"/>
      <c r="F248" s="30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 ht="13.5" customHeight="1">
      <c r="A249" s="28"/>
      <c r="B249" s="30"/>
      <c r="C249" s="28"/>
      <c r="D249" s="28"/>
      <c r="E249" s="30"/>
      <c r="F249" s="30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 ht="13.5" customHeight="1">
      <c r="A250" s="28"/>
      <c r="B250" s="30"/>
      <c r="C250" s="28"/>
      <c r="D250" s="28"/>
      <c r="E250" s="30"/>
      <c r="F250" s="30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 ht="13.5" customHeight="1">
      <c r="A251" s="28"/>
      <c r="B251" s="30"/>
      <c r="C251" s="28"/>
      <c r="D251" s="28"/>
      <c r="E251" s="30"/>
      <c r="F251" s="30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 ht="13.5" customHeight="1">
      <c r="A252" s="28"/>
      <c r="B252" s="30"/>
      <c r="C252" s="28"/>
      <c r="D252" s="28"/>
      <c r="E252" s="30"/>
      <c r="F252" s="30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 ht="13.5" customHeight="1">
      <c r="A253" s="28"/>
      <c r="B253" s="30"/>
      <c r="C253" s="28"/>
      <c r="D253" s="28"/>
      <c r="E253" s="30"/>
      <c r="F253" s="30"/>
      <c r="G253" s="28"/>
      <c r="H253" s="30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 ht="13.5" customHeight="1">
      <c r="A254" s="28"/>
      <c r="B254" s="30"/>
      <c r="C254" s="28"/>
      <c r="D254" s="28"/>
      <c r="E254" s="30"/>
      <c r="F254" s="30"/>
      <c r="G254" s="28"/>
      <c r="H254" s="30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 ht="13.5" customHeight="1">
      <c r="A255" s="28"/>
      <c r="B255" s="30"/>
      <c r="C255" s="28"/>
      <c r="D255" s="28"/>
      <c r="E255" s="30"/>
      <c r="F255" s="30"/>
      <c r="G255" s="28"/>
      <c r="H255" s="30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 ht="13.5" customHeight="1">
      <c r="A256" s="28"/>
      <c r="B256" s="30"/>
      <c r="C256" s="28"/>
      <c r="D256" s="28"/>
      <c r="E256" s="30"/>
      <c r="F256" s="30"/>
      <c r="G256" s="28"/>
      <c r="H256" s="30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 ht="13.5" customHeight="1">
      <c r="A257" s="28"/>
      <c r="B257" s="30"/>
      <c r="C257" s="28"/>
      <c r="D257" s="28"/>
      <c r="E257" s="30"/>
      <c r="F257" s="30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 ht="13.5" customHeight="1">
      <c r="A258" s="28"/>
      <c r="B258" s="30"/>
      <c r="C258" s="28"/>
      <c r="D258" s="28"/>
      <c r="E258" s="30"/>
      <c r="F258" s="30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 ht="13.5" customHeight="1">
      <c r="A259" s="28"/>
      <c r="B259" s="30"/>
      <c r="C259" s="28"/>
      <c r="D259" s="28"/>
      <c r="E259" s="30"/>
      <c r="F259" s="30"/>
      <c r="G259" s="28"/>
      <c r="H259" s="30"/>
      <c r="I259" s="30"/>
      <c r="J259" s="30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 ht="13.5" customHeight="1">
      <c r="A260" s="28"/>
      <c r="B260" s="30"/>
      <c r="C260" s="28"/>
      <c r="D260" s="28"/>
      <c r="E260" s="30"/>
      <c r="F260" s="30"/>
      <c r="G260" s="30"/>
      <c r="H260" s="30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2" ht="13.5" customHeight="1">
      <c r="A262" s="28"/>
      <c r="B262" s="30"/>
      <c r="C262" s="28"/>
      <c r="D262" s="28"/>
      <c r="E262" s="30"/>
      <c r="F262" s="30"/>
      <c r="G262" s="28"/>
      <c r="H262" s="30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4" ht="13.5" customHeight="1">
      <c r="A264" s="28"/>
      <c r="B264" s="30"/>
      <c r="C264" s="30"/>
      <c r="D264" s="28"/>
      <c r="E264" s="30"/>
      <c r="F264" s="30"/>
      <c r="G264" s="30"/>
      <c r="H264" s="28"/>
      <c r="I264" s="30"/>
      <c r="J264" s="30"/>
      <c r="K264" s="28"/>
      <c r="L264" s="28"/>
      <c r="M264" s="30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 ht="13.5" customHeight="1">
      <c r="A265" s="28"/>
      <c r="B265" s="30"/>
      <c r="C265" s="28"/>
      <c r="D265" s="28"/>
      <c r="E265" s="30"/>
      <c r="F265" s="30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 ht="13.5" customHeight="1">
      <c r="A266" s="28"/>
      <c r="B266" s="30"/>
      <c r="C266" s="28"/>
      <c r="D266" s="28"/>
      <c r="E266" s="30"/>
      <c r="F266" s="30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 ht="13.5" customHeight="1">
      <c r="A267" s="28"/>
      <c r="B267" s="30"/>
      <c r="C267" s="28"/>
      <c r="D267" s="28"/>
      <c r="E267" s="30"/>
      <c r="F267" s="30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74" ht="13.5" customHeight="1">
      <c r="A274" s="28"/>
      <c r="B274" s="30"/>
      <c r="C274" s="28"/>
      <c r="D274" s="28"/>
      <c r="E274" s="30"/>
      <c r="F274" s="30"/>
      <c r="G274" s="30"/>
      <c r="H274" s="30"/>
      <c r="I274" s="28"/>
      <c r="J274" s="28"/>
      <c r="K274" s="28"/>
      <c r="L274" s="29"/>
      <c r="M274" s="30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 ht="13.5" customHeight="1">
      <c r="A275" s="28"/>
      <c r="B275" s="30"/>
      <c r="C275" s="28"/>
      <c r="D275" s="28"/>
      <c r="E275" s="30"/>
      <c r="F275" s="30"/>
      <c r="G275" s="30"/>
      <c r="H275" s="30"/>
      <c r="I275" s="28"/>
      <c r="J275" s="28"/>
      <c r="K275" s="28"/>
      <c r="L275" s="29"/>
      <c r="M275" s="30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 ht="13.5" customHeight="1">
      <c r="A276" s="28"/>
      <c r="B276" s="30"/>
      <c r="C276" s="28"/>
      <c r="D276" s="28"/>
      <c r="E276" s="30"/>
      <c r="F276" s="30"/>
      <c r="G276" s="30"/>
      <c r="H276" s="30"/>
      <c r="I276" s="28"/>
      <c r="J276" s="28"/>
      <c r="K276" s="28"/>
      <c r="L276" s="29"/>
      <c r="M276" s="30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 ht="13.5" customHeight="1">
      <c r="A277" s="28"/>
      <c r="B277" s="30"/>
      <c r="C277" s="30"/>
      <c r="D277" s="30"/>
      <c r="E277" s="30"/>
      <c r="F277" s="30"/>
      <c r="G277" s="30"/>
      <c r="H277" s="30"/>
      <c r="I277" s="28"/>
      <c r="J277" s="28"/>
      <c r="K277" s="28"/>
      <c r="L277" s="29"/>
      <c r="M277" s="30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 ht="13.5" customHeight="1">
      <c r="A278" s="28"/>
      <c r="B278" s="30"/>
      <c r="C278" s="30"/>
      <c r="D278" s="30"/>
      <c r="E278" s="30"/>
      <c r="F278" s="30"/>
      <c r="G278" s="30"/>
      <c r="H278" s="30"/>
      <c r="I278" s="28"/>
      <c r="J278" s="28"/>
      <c r="K278" s="28"/>
      <c r="L278" s="29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 ht="13.5" customHeight="1">
      <c r="A279" s="28"/>
      <c r="B279" s="30"/>
      <c r="C279" s="30"/>
      <c r="D279" s="30"/>
      <c r="E279" s="30"/>
      <c r="F279" s="30"/>
      <c r="G279" s="30"/>
      <c r="H279" s="30"/>
      <c r="I279" s="28"/>
      <c r="J279" s="28"/>
      <c r="K279" s="28"/>
      <c r="L279" s="29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 ht="13.5" customHeight="1">
      <c r="A280" s="28"/>
      <c r="B280" s="30"/>
      <c r="C280" s="30"/>
      <c r="D280" s="30"/>
      <c r="E280" s="30"/>
      <c r="F280" s="30"/>
      <c r="G280" s="30"/>
      <c r="H280" s="30"/>
      <c r="I280" s="28"/>
      <c r="J280" s="28"/>
      <c r="K280" s="28"/>
      <c r="L280" s="29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 ht="13.5" customHeight="1">
      <c r="A281" s="28"/>
      <c r="B281" s="30"/>
      <c r="C281" s="28"/>
      <c r="D281" s="28"/>
      <c r="E281" s="30"/>
      <c r="F281" s="30"/>
      <c r="G281" s="28"/>
      <c r="H281" s="28"/>
      <c r="I281" s="28"/>
      <c r="J281" s="28"/>
      <c r="K281" s="28"/>
      <c r="L281" s="29"/>
      <c r="M281" s="30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 ht="13.5" customHeight="1">
      <c r="A282" s="28"/>
      <c r="B282" s="30"/>
      <c r="C282" s="28"/>
      <c r="D282" s="28"/>
      <c r="E282" s="30"/>
      <c r="F282" s="30"/>
      <c r="G282" s="28"/>
      <c r="H282" s="28"/>
      <c r="I282" s="28"/>
      <c r="J282" s="28"/>
      <c r="K282" s="28"/>
      <c r="L282" s="29"/>
      <c r="M282" s="30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 ht="13.5" customHeight="1">
      <c r="A283" s="28"/>
      <c r="B283" s="30"/>
      <c r="C283" s="28"/>
      <c r="D283" s="28"/>
      <c r="E283" s="28"/>
      <c r="F283" s="28"/>
      <c r="G283" s="28"/>
      <c r="H283" s="28"/>
      <c r="I283" s="30"/>
      <c r="J283" s="30"/>
      <c r="K283" s="28"/>
      <c r="L283" s="29"/>
      <c r="M283" s="30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 ht="13.5" customHeight="1">
      <c r="A284" s="28"/>
      <c r="B284" s="30"/>
      <c r="C284" s="28"/>
      <c r="D284" s="28"/>
      <c r="E284" s="30"/>
      <c r="F284" s="30"/>
      <c r="G284" s="28"/>
      <c r="H284" s="28"/>
      <c r="I284" s="30"/>
      <c r="J284" s="30"/>
      <c r="K284" s="28"/>
      <c r="L284" s="29"/>
      <c r="M284" s="30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 ht="13.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9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 ht="13.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 ht="13.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 ht="13.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3"/>
      <c r="M289" s="2"/>
      <c r="N289" s="4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6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3"/>
      <c r="M290" s="2"/>
      <c r="N290" s="4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6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3"/>
      <c r="M291" s="2"/>
      <c r="N291" s="4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6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3"/>
      <c r="M292" s="2"/>
      <c r="N292" s="4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6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3"/>
      <c r="M293" s="2"/>
      <c r="N293" s="4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6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3"/>
      <c r="M294" s="2"/>
      <c r="N294" s="4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6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3"/>
      <c r="M295" s="2"/>
      <c r="N295" s="4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6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3"/>
      <c r="M296" s="2"/>
      <c r="N296" s="4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6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3"/>
      <c r="M297" s="2"/>
      <c r="N297" s="4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6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3"/>
      <c r="M298" s="2"/>
      <c r="N298" s="4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6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3"/>
      <c r="M299" s="2"/>
      <c r="N299" s="4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6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3"/>
      <c r="M300" s="2"/>
      <c r="N300" s="4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6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3"/>
      <c r="M301" s="2"/>
      <c r="N301" s="4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6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3"/>
      <c r="M302" s="2"/>
      <c r="N302" s="4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6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3"/>
      <c r="M303" s="2"/>
      <c r="N303" s="4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6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3"/>
      <c r="M304" s="2"/>
      <c r="N304" s="4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6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3"/>
      <c r="M305" s="2"/>
      <c r="N305" s="4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6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3"/>
      <c r="M306" s="2"/>
      <c r="N306" s="4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6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3"/>
      <c r="M307" s="2"/>
      <c r="N307" s="4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6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3"/>
      <c r="M308" s="2"/>
      <c r="N308" s="4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6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3"/>
      <c r="M309" s="2"/>
      <c r="N309" s="4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6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3"/>
      <c r="M310" s="2"/>
      <c r="N310" s="4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6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3"/>
      <c r="M311" s="2"/>
      <c r="N311" s="4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6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3"/>
      <c r="M312" s="2"/>
      <c r="N312" s="4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6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3"/>
      <c r="M313" s="2"/>
      <c r="N313" s="4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6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3"/>
      <c r="M314" s="2"/>
      <c r="N314" s="4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6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3"/>
      <c r="M315" s="2"/>
      <c r="N315" s="4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6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3"/>
      <c r="M316" s="2"/>
      <c r="N316" s="4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6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3"/>
      <c r="M317" s="2"/>
      <c r="N317" s="4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6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3"/>
      <c r="M318" s="2"/>
      <c r="N318" s="4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6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3"/>
      <c r="M319" s="2"/>
      <c r="N319" s="4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6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3"/>
      <c r="M320" s="2"/>
      <c r="N320" s="4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6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3"/>
      <c r="M321" s="2"/>
      <c r="N321" s="4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6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3"/>
      <c r="M322" s="2"/>
      <c r="N322" s="4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6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3"/>
      <c r="M323" s="2"/>
      <c r="N323" s="4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6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3"/>
      <c r="M324" s="2"/>
      <c r="N324" s="4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6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3"/>
      <c r="M325" s="2"/>
      <c r="N325" s="4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6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3"/>
      <c r="M326" s="2"/>
      <c r="N326" s="4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6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3"/>
      <c r="M327" s="2"/>
      <c r="N327" s="4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6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3"/>
      <c r="M328" s="2"/>
      <c r="N328" s="4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6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3"/>
      <c r="M329" s="2"/>
      <c r="N329" s="4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6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3"/>
      <c r="M330" s="2"/>
      <c r="N330" s="4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6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3"/>
      <c r="M331" s="2"/>
      <c r="N331" s="4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6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3"/>
      <c r="M332" s="2"/>
      <c r="N332" s="4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6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3"/>
      <c r="M333" s="2"/>
      <c r="N333" s="4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6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3"/>
      <c r="M334" s="2"/>
      <c r="N334" s="4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6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3"/>
      <c r="M335" s="2"/>
      <c r="N335" s="4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6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3"/>
      <c r="M336" s="2"/>
      <c r="N336" s="4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6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3"/>
      <c r="M337" s="2"/>
      <c r="N337" s="4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6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3"/>
      <c r="M338" s="2"/>
      <c r="N338" s="4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6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3"/>
      <c r="M339" s="2"/>
      <c r="N339" s="4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6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3"/>
      <c r="M340" s="2"/>
      <c r="N340" s="4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6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3"/>
      <c r="M341" s="2"/>
      <c r="N341" s="4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6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3"/>
      <c r="M342" s="2"/>
      <c r="N342" s="4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6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3"/>
      <c r="M343" s="2"/>
      <c r="N343" s="4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6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3"/>
      <c r="M344" s="2"/>
      <c r="N344" s="4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6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3"/>
      <c r="M345" s="2"/>
      <c r="N345" s="4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6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3"/>
      <c r="M346" s="2"/>
      <c r="N346" s="4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6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3"/>
      <c r="M347" s="2"/>
      <c r="N347" s="4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6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3"/>
      <c r="M348" s="2"/>
      <c r="N348" s="4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6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3"/>
      <c r="M349" s="2"/>
      <c r="N349" s="4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6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3"/>
      <c r="M350" s="2"/>
      <c r="N350" s="4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6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3"/>
      <c r="M351" s="2"/>
      <c r="N351" s="4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6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3"/>
      <c r="M352" s="2"/>
      <c r="N352" s="4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6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3"/>
      <c r="M353" s="2"/>
      <c r="N353" s="4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6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3"/>
      <c r="M354" s="2"/>
      <c r="N354" s="4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6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3"/>
      <c r="M355" s="2"/>
      <c r="N355" s="4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6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3"/>
      <c r="M356" s="2"/>
      <c r="N356" s="4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6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3"/>
      <c r="M357" s="2"/>
      <c r="N357" s="4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6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3"/>
      <c r="M358" s="2"/>
      <c r="N358" s="4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6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3"/>
      <c r="M359" s="2"/>
      <c r="N359" s="4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6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3"/>
      <c r="M360" s="2"/>
      <c r="N360" s="4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6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3"/>
      <c r="M361" s="2"/>
      <c r="N361" s="4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6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3"/>
      <c r="M362" s="2"/>
      <c r="N362" s="4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6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3"/>
      <c r="M363" s="2"/>
      <c r="N363" s="4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6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3"/>
      <c r="M364" s="2"/>
      <c r="N364" s="4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6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3"/>
      <c r="M365" s="2"/>
      <c r="N365" s="4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6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3"/>
      <c r="M366" s="2"/>
      <c r="N366" s="4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6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3"/>
      <c r="M367" s="2"/>
      <c r="N367" s="4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6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3"/>
      <c r="M368" s="2"/>
      <c r="N368" s="4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6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3"/>
      <c r="M369" s="2"/>
      <c r="N369" s="4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6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3"/>
      <c r="M370" s="2"/>
      <c r="N370" s="4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6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3"/>
      <c r="M371" s="2"/>
      <c r="N371" s="4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6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3"/>
      <c r="M372" s="2"/>
      <c r="N372" s="4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6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3"/>
      <c r="M373" s="2"/>
      <c r="N373" s="4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6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3"/>
      <c r="M374" s="2"/>
      <c r="N374" s="4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6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3"/>
      <c r="M375" s="2"/>
      <c r="N375" s="4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6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3"/>
      <c r="M376" s="2"/>
      <c r="N376" s="4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6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3"/>
      <c r="M377" s="2"/>
      <c r="N377" s="4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6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3"/>
      <c r="M378" s="2"/>
      <c r="N378" s="4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6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3"/>
      <c r="M379" s="2"/>
      <c r="N379" s="4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6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3"/>
      <c r="M380" s="2"/>
      <c r="N380" s="4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6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3"/>
      <c r="M381" s="2"/>
      <c r="N381" s="4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6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3"/>
      <c r="M382" s="2"/>
      <c r="N382" s="4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6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3"/>
      <c r="M383" s="2"/>
      <c r="N383" s="4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6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3"/>
      <c r="M384" s="2"/>
      <c r="N384" s="4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6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3"/>
      <c r="M385" s="2"/>
      <c r="N385" s="4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6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3"/>
      <c r="M386" s="2"/>
      <c r="N386" s="4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6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3"/>
      <c r="M387" s="2"/>
      <c r="N387" s="4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6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3"/>
      <c r="M388" s="2"/>
      <c r="N388" s="4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6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3"/>
      <c r="M389" s="2"/>
      <c r="N389" s="4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6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3"/>
      <c r="M390" s="2"/>
      <c r="N390" s="4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6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3"/>
      <c r="M391" s="2"/>
      <c r="N391" s="4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6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3"/>
      <c r="M392" s="2"/>
      <c r="N392" s="4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6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3"/>
      <c r="M393" s="2"/>
      <c r="N393" s="4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6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3"/>
      <c r="M394" s="2"/>
      <c r="N394" s="4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6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3"/>
      <c r="M395" s="2"/>
      <c r="N395" s="4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6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3"/>
      <c r="M396" s="2"/>
      <c r="N396" s="4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6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3"/>
      <c r="M397" s="2"/>
      <c r="N397" s="4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6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3"/>
      <c r="M398" s="2"/>
      <c r="N398" s="4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6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3"/>
      <c r="M399" s="2"/>
      <c r="N399" s="4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6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3"/>
      <c r="M400" s="2"/>
      <c r="N400" s="4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6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3"/>
      <c r="M401" s="2"/>
      <c r="N401" s="4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6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3"/>
      <c r="M402" s="2"/>
      <c r="N402" s="4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6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3"/>
      <c r="M403" s="2"/>
      <c r="N403" s="4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6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3"/>
      <c r="M404" s="2"/>
      <c r="N404" s="4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6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3"/>
      <c r="M405" s="2"/>
      <c r="N405" s="4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6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3"/>
      <c r="M406" s="2"/>
      <c r="N406" s="4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6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3"/>
      <c r="M407" s="2"/>
      <c r="N407" s="4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6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3"/>
      <c r="M408" s="2"/>
      <c r="N408" s="4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6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3"/>
      <c r="M409" s="2"/>
      <c r="N409" s="4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6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3"/>
      <c r="M410" s="2"/>
      <c r="N410" s="4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6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3"/>
      <c r="M411" s="2"/>
      <c r="N411" s="4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6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3"/>
      <c r="M412" s="2"/>
      <c r="N412" s="4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6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3"/>
      <c r="M413" s="2"/>
      <c r="N413" s="4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6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3"/>
      <c r="M414" s="2"/>
      <c r="N414" s="4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6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3"/>
      <c r="M415" s="2"/>
      <c r="N415" s="4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6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3"/>
      <c r="M416" s="2"/>
      <c r="N416" s="4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6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3"/>
      <c r="M417" s="2"/>
      <c r="N417" s="4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6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3"/>
      <c r="M418" s="2"/>
      <c r="N418" s="4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6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3"/>
      <c r="M419" s="2"/>
      <c r="N419" s="4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6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3"/>
      <c r="M420" s="2"/>
      <c r="N420" s="4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6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3"/>
      <c r="M421" s="2"/>
      <c r="N421" s="4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6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3"/>
      <c r="M422" s="2"/>
      <c r="N422" s="4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6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3"/>
      <c r="M423" s="2"/>
      <c r="N423" s="4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6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3"/>
      <c r="M424" s="2"/>
      <c r="N424" s="4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6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3"/>
      <c r="M425" s="2"/>
      <c r="N425" s="4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6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3"/>
      <c r="M426" s="2"/>
      <c r="N426" s="4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6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3"/>
      <c r="M427" s="2"/>
      <c r="N427" s="4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6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3"/>
      <c r="M428" s="2"/>
      <c r="N428" s="4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6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3"/>
      <c r="M429" s="2"/>
      <c r="N429" s="4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6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3"/>
      <c r="M430" s="2"/>
      <c r="N430" s="4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6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3"/>
      <c r="M431" s="2"/>
      <c r="N431" s="4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6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3"/>
      <c r="M432" s="2"/>
      <c r="N432" s="4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6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3"/>
      <c r="M433" s="2"/>
      <c r="N433" s="4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6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3"/>
      <c r="M434" s="2"/>
      <c r="N434" s="4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6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3"/>
      <c r="M435" s="2"/>
      <c r="N435" s="4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6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3"/>
      <c r="M436" s="2"/>
      <c r="N436" s="4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6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3"/>
      <c r="M437" s="2"/>
      <c r="N437" s="4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6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3"/>
      <c r="M438" s="2"/>
      <c r="N438" s="4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6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3"/>
      <c r="M439" s="2"/>
      <c r="N439" s="4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6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3"/>
      <c r="M440" s="2"/>
      <c r="N440" s="4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6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3"/>
      <c r="M441" s="2"/>
      <c r="N441" s="4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6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3"/>
      <c r="M442" s="2"/>
      <c r="N442" s="4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6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3"/>
      <c r="M443" s="2"/>
      <c r="N443" s="4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6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3"/>
      <c r="M444" s="2"/>
      <c r="N444" s="4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6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3"/>
      <c r="M445" s="2"/>
      <c r="N445" s="4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6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3"/>
      <c r="M446" s="2"/>
      <c r="N446" s="4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6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3"/>
      <c r="M447" s="2"/>
      <c r="N447" s="4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6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3"/>
      <c r="M448" s="2"/>
      <c r="N448" s="4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6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3"/>
      <c r="M449" s="2"/>
      <c r="N449" s="4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6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3"/>
      <c r="M450" s="2"/>
      <c r="N450" s="4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6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3"/>
      <c r="M451" s="2"/>
      <c r="N451" s="4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6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3"/>
      <c r="M452" s="2"/>
      <c r="N452" s="4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6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3"/>
      <c r="M453" s="2"/>
      <c r="N453" s="4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6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3"/>
      <c r="M454" s="2"/>
      <c r="N454" s="4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6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3"/>
      <c r="M455" s="2"/>
      <c r="N455" s="4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6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3"/>
      <c r="M456" s="2"/>
      <c r="N456" s="4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6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3"/>
      <c r="M457" s="2"/>
      <c r="N457" s="4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6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3"/>
      <c r="M458" s="2"/>
      <c r="N458" s="4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6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3"/>
      <c r="M459" s="2"/>
      <c r="N459" s="4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6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3"/>
      <c r="M460" s="2"/>
      <c r="N460" s="4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6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3"/>
      <c r="M461" s="2"/>
      <c r="N461" s="4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6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3"/>
      <c r="M462" s="2"/>
      <c r="N462" s="4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6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3"/>
      <c r="M463" s="2"/>
      <c r="N463" s="4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6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3"/>
      <c r="M464" s="2"/>
      <c r="N464" s="4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6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3"/>
      <c r="M465" s="2"/>
      <c r="N465" s="4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6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3"/>
      <c r="M466" s="2"/>
      <c r="N466" s="4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6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3"/>
      <c r="M467" s="2"/>
      <c r="N467" s="4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6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3"/>
      <c r="M468" s="2"/>
      <c r="N468" s="4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6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3"/>
      <c r="M469" s="2"/>
      <c r="N469" s="4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6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3"/>
      <c r="M470" s="2"/>
      <c r="N470" s="4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6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3"/>
      <c r="M471" s="2"/>
      <c r="N471" s="4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6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3"/>
      <c r="M472" s="2"/>
      <c r="N472" s="4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6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3"/>
      <c r="M473" s="2"/>
      <c r="N473" s="4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6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3"/>
      <c r="M474" s="2"/>
      <c r="N474" s="4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6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3"/>
      <c r="M475" s="2"/>
      <c r="N475" s="4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6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3"/>
      <c r="M476" s="2"/>
      <c r="N476" s="4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6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3"/>
      <c r="M477" s="2"/>
      <c r="N477" s="4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6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3"/>
      <c r="M478" s="2"/>
      <c r="N478" s="4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6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3"/>
      <c r="M479" s="2"/>
      <c r="N479" s="4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6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3"/>
      <c r="M480" s="2"/>
      <c r="N480" s="4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6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3"/>
      <c r="M481" s="2"/>
      <c r="N481" s="4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6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3"/>
      <c r="M482" s="2"/>
      <c r="N482" s="4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6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3"/>
      <c r="M483" s="2"/>
      <c r="N483" s="4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6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3"/>
      <c r="M484" s="2"/>
      <c r="N484" s="4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6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3"/>
      <c r="M485" s="2"/>
      <c r="N485" s="4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6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3"/>
      <c r="M486" s="2"/>
      <c r="N486" s="4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6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3"/>
      <c r="M487" s="2"/>
      <c r="N487" s="4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6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3"/>
      <c r="M488" s="2"/>
      <c r="N488" s="4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6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3"/>
      <c r="M489" s="2"/>
      <c r="N489" s="4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6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3"/>
      <c r="M490" s="2"/>
      <c r="N490" s="4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6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3"/>
      <c r="M491" s="2"/>
      <c r="N491" s="4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6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3"/>
      <c r="M492" s="2"/>
      <c r="N492" s="4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6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3"/>
      <c r="M493" s="2"/>
      <c r="N493" s="4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6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3"/>
      <c r="M494" s="2"/>
      <c r="N494" s="4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6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3"/>
      <c r="M495" s="2"/>
      <c r="N495" s="4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6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3"/>
      <c r="M496" s="2"/>
      <c r="N496" s="4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6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3"/>
      <c r="M497" s="2"/>
      <c r="N497" s="4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6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3"/>
      <c r="M498" s="2"/>
      <c r="N498" s="4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6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3"/>
      <c r="M499" s="2"/>
      <c r="N499" s="4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6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3"/>
      <c r="M500" s="2"/>
      <c r="N500" s="4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6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3"/>
      <c r="M501" s="2"/>
      <c r="N501" s="4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6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3"/>
      <c r="M502" s="2"/>
      <c r="N502" s="4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6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3"/>
      <c r="M503" s="2"/>
      <c r="N503" s="4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6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3"/>
      <c r="M504" s="2"/>
      <c r="N504" s="4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6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3"/>
      <c r="M505" s="2"/>
      <c r="N505" s="4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6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3"/>
      <c r="M506" s="2"/>
      <c r="N506" s="4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6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3"/>
      <c r="M507" s="2"/>
      <c r="N507" s="4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6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3"/>
      <c r="M508" s="2"/>
      <c r="N508" s="4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6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3"/>
      <c r="M509" s="2"/>
      <c r="N509" s="4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6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3"/>
      <c r="M510" s="2"/>
      <c r="N510" s="4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6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3"/>
      <c r="M511" s="2"/>
      <c r="N511" s="4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6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3"/>
      <c r="M512" s="2"/>
      <c r="N512" s="4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6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3"/>
      <c r="M513" s="2"/>
      <c r="N513" s="4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6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3"/>
      <c r="M514" s="2"/>
      <c r="N514" s="4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6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3"/>
      <c r="M515" s="2"/>
      <c r="N515" s="4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6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3"/>
      <c r="M516" s="2"/>
      <c r="N516" s="4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6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3"/>
      <c r="M517" s="2"/>
      <c r="N517" s="4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6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3"/>
      <c r="M518" s="2"/>
      <c r="N518" s="4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6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3"/>
      <c r="M519" s="2"/>
      <c r="N519" s="4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6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3"/>
      <c r="M520" s="2"/>
      <c r="N520" s="4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6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3"/>
      <c r="M521" s="2"/>
      <c r="N521" s="4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6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3"/>
      <c r="M522" s="2"/>
      <c r="N522" s="4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6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3"/>
      <c r="M523" s="2"/>
      <c r="N523" s="4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6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3"/>
      <c r="M524" s="2"/>
      <c r="N524" s="4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6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3"/>
      <c r="M525" s="2"/>
      <c r="N525" s="4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6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3"/>
      <c r="M526" s="2"/>
      <c r="N526" s="4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6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3"/>
      <c r="M527" s="2"/>
      <c r="N527" s="4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6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3"/>
      <c r="M528" s="2"/>
      <c r="N528" s="4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6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3"/>
      <c r="M529" s="2"/>
      <c r="N529" s="4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6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3"/>
      <c r="M530" s="2"/>
      <c r="N530" s="4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6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3"/>
      <c r="M531" s="2"/>
      <c r="N531" s="4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6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3"/>
      <c r="M532" s="2"/>
      <c r="N532" s="4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6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3"/>
      <c r="M533" s="2"/>
      <c r="N533" s="4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6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3"/>
      <c r="M534" s="2"/>
      <c r="N534" s="4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6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3"/>
      <c r="M535" s="2"/>
      <c r="N535" s="4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6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3"/>
      <c r="M536" s="2"/>
      <c r="N536" s="4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6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3"/>
      <c r="M537" s="2"/>
      <c r="N537" s="4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6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3"/>
      <c r="M538" s="2"/>
      <c r="N538" s="4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6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3"/>
      <c r="M539" s="2"/>
      <c r="N539" s="4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6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3"/>
      <c r="M540" s="2"/>
      <c r="N540" s="4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6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3"/>
      <c r="M541" s="2"/>
      <c r="N541" s="4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6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3"/>
      <c r="M542" s="2"/>
      <c r="N542" s="4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6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3"/>
      <c r="M543" s="2"/>
      <c r="N543" s="4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6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3"/>
      <c r="M544" s="2"/>
      <c r="N544" s="4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6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3"/>
      <c r="M545" s="2"/>
      <c r="N545" s="4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6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3"/>
      <c r="M546" s="2"/>
      <c r="N546" s="4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6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3"/>
      <c r="M547" s="2"/>
      <c r="N547" s="4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6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3"/>
      <c r="M548" s="2"/>
      <c r="N548" s="4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6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3"/>
      <c r="M549" s="2"/>
      <c r="N549" s="4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6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3"/>
      <c r="M550" s="2"/>
      <c r="N550" s="4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6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3"/>
      <c r="M551" s="2"/>
      <c r="N551" s="4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6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3"/>
      <c r="M552" s="2"/>
      <c r="N552" s="4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6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3"/>
      <c r="M553" s="2"/>
      <c r="N553" s="4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6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3"/>
      <c r="M554" s="2"/>
      <c r="N554" s="4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6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3"/>
      <c r="M555" s="2"/>
      <c r="N555" s="4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6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3"/>
      <c r="M556" s="2"/>
      <c r="N556" s="4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6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3"/>
      <c r="M557" s="2"/>
      <c r="N557" s="4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6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3"/>
      <c r="M558" s="2"/>
      <c r="N558" s="4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6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3"/>
      <c r="M559" s="2"/>
      <c r="N559" s="4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6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3"/>
      <c r="M560" s="2"/>
      <c r="N560" s="4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6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3"/>
      <c r="M561" s="2"/>
      <c r="N561" s="4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6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3"/>
      <c r="M562" s="2"/>
      <c r="N562" s="4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6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3"/>
      <c r="M563" s="2"/>
      <c r="N563" s="4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6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3"/>
      <c r="M564" s="2"/>
      <c r="N564" s="4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6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3"/>
      <c r="M565" s="2"/>
      <c r="N565" s="4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6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3"/>
      <c r="M566" s="2"/>
      <c r="N566" s="4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6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3"/>
      <c r="M567" s="2"/>
      <c r="N567" s="4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6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3"/>
      <c r="M568" s="2"/>
      <c r="N568" s="4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6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3"/>
      <c r="M569" s="2"/>
      <c r="N569" s="4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6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3"/>
      <c r="M570" s="2"/>
      <c r="N570" s="4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6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3"/>
      <c r="M571" s="2"/>
      <c r="N571" s="4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6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3"/>
      <c r="M572" s="2"/>
      <c r="N572" s="4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6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3"/>
      <c r="M573" s="2"/>
      <c r="N573" s="4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6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3"/>
      <c r="M574" s="2"/>
      <c r="N574" s="4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6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3"/>
      <c r="M575" s="2"/>
      <c r="N575" s="4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6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3"/>
      <c r="M576" s="2"/>
      <c r="N576" s="4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6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3"/>
      <c r="M577" s="2"/>
      <c r="N577" s="4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6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3"/>
      <c r="M578" s="2"/>
      <c r="N578" s="4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6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3"/>
      <c r="M579" s="2"/>
      <c r="N579" s="4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6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3"/>
      <c r="M580" s="2"/>
      <c r="N580" s="4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6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3"/>
      <c r="M581" s="2"/>
      <c r="N581" s="4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6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3"/>
      <c r="M582" s="2"/>
      <c r="N582" s="4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6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3"/>
      <c r="M583" s="2"/>
      <c r="N583" s="4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6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3"/>
      <c r="M584" s="2"/>
      <c r="N584" s="4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6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3"/>
      <c r="M585" s="2"/>
      <c r="N585" s="4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6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3"/>
      <c r="M586" s="2"/>
      <c r="N586" s="4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6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3"/>
      <c r="M587" s="2"/>
      <c r="N587" s="4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6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3"/>
      <c r="M588" s="2"/>
      <c r="N588" s="4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6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3"/>
      <c r="M589" s="2"/>
      <c r="N589" s="4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6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3"/>
      <c r="M590" s="2"/>
      <c r="N590" s="4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6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3"/>
      <c r="M591" s="2"/>
      <c r="N591" s="4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6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3"/>
      <c r="M592" s="2"/>
      <c r="N592" s="4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6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3"/>
      <c r="M593" s="2"/>
      <c r="N593" s="4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6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3"/>
      <c r="M594" s="2"/>
      <c r="N594" s="4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6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3"/>
      <c r="M595" s="2"/>
      <c r="N595" s="4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6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3"/>
      <c r="M596" s="2"/>
      <c r="N596" s="4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6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3"/>
      <c r="M597" s="2"/>
      <c r="N597" s="4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6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3"/>
      <c r="M598" s="2"/>
      <c r="N598" s="4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6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3"/>
      <c r="M599" s="2"/>
      <c r="N599" s="4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6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3"/>
      <c r="M600" s="2"/>
      <c r="N600" s="4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6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3"/>
      <c r="M601" s="2"/>
      <c r="N601" s="4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6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3"/>
      <c r="M602" s="2"/>
      <c r="N602" s="4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6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3"/>
      <c r="M603" s="2"/>
      <c r="N603" s="4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6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3"/>
      <c r="M604" s="2"/>
      <c r="N604" s="4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6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3"/>
      <c r="M605" s="2"/>
      <c r="N605" s="4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6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3"/>
      <c r="M606" s="2"/>
      <c r="N606" s="4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6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3"/>
      <c r="M607" s="2"/>
      <c r="N607" s="4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6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3"/>
      <c r="M608" s="2"/>
      <c r="N608" s="4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6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3"/>
      <c r="M609" s="2"/>
      <c r="N609" s="4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6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3"/>
      <c r="M610" s="2"/>
      <c r="N610" s="4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6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3"/>
      <c r="M611" s="2"/>
      <c r="N611" s="4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6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3"/>
      <c r="M612" s="2"/>
      <c r="N612" s="4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6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3"/>
      <c r="M613" s="2"/>
      <c r="N613" s="4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6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3"/>
      <c r="M614" s="2"/>
      <c r="N614" s="4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6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3"/>
      <c r="M615" s="2"/>
      <c r="N615" s="4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6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3"/>
      <c r="M616" s="2"/>
      <c r="N616" s="4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6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3"/>
      <c r="M617" s="2"/>
      <c r="N617" s="4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6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3"/>
      <c r="M618" s="2"/>
      <c r="N618" s="4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6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3"/>
      <c r="M619" s="2"/>
      <c r="N619" s="4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6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3"/>
      <c r="M620" s="2"/>
      <c r="N620" s="4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6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3"/>
      <c r="M621" s="2"/>
      <c r="N621" s="4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6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3"/>
      <c r="M622" s="2"/>
      <c r="N622" s="4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6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3"/>
      <c r="M623" s="2"/>
      <c r="N623" s="4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6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3"/>
      <c r="M624" s="2"/>
      <c r="N624" s="4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6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3"/>
      <c r="M625" s="2"/>
      <c r="N625" s="4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6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3"/>
      <c r="M626" s="2"/>
      <c r="N626" s="4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6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3"/>
      <c r="M627" s="2"/>
      <c r="N627" s="4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6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3"/>
      <c r="M628" s="2"/>
      <c r="N628" s="4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6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3"/>
      <c r="M629" s="2"/>
      <c r="N629" s="4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6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3"/>
      <c r="M630" s="2"/>
      <c r="N630" s="4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6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3"/>
      <c r="M631" s="2"/>
      <c r="N631" s="4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6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3"/>
      <c r="M632" s="2"/>
      <c r="N632" s="4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6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3"/>
      <c r="M633" s="2"/>
      <c r="N633" s="4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6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3"/>
      <c r="M634" s="2"/>
      <c r="N634" s="4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6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3"/>
      <c r="M635" s="2"/>
      <c r="N635" s="4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6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3"/>
      <c r="M636" s="2"/>
      <c r="N636" s="4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6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3"/>
      <c r="M637" s="2"/>
      <c r="N637" s="4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6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3"/>
      <c r="M638" s="2"/>
      <c r="N638" s="4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6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3"/>
      <c r="M639" s="2"/>
      <c r="N639" s="4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6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3"/>
      <c r="M640" s="2"/>
      <c r="N640" s="4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6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3"/>
      <c r="M641" s="2"/>
      <c r="N641" s="4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6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3"/>
      <c r="M642" s="2"/>
      <c r="N642" s="4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6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3"/>
      <c r="M643" s="2"/>
      <c r="N643" s="4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6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3"/>
      <c r="M644" s="2"/>
      <c r="N644" s="4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6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3"/>
      <c r="M645" s="2"/>
      <c r="N645" s="4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6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3"/>
      <c r="M646" s="2"/>
      <c r="N646" s="4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6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3"/>
      <c r="M647" s="2"/>
      <c r="N647" s="4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6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3"/>
      <c r="M648" s="2"/>
      <c r="N648" s="4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6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3"/>
      <c r="M649" s="2"/>
      <c r="N649" s="4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6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3"/>
      <c r="M650" s="2"/>
      <c r="N650" s="4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6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3"/>
      <c r="M651" s="2"/>
      <c r="N651" s="4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6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3"/>
      <c r="M652" s="2"/>
      <c r="N652" s="4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6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3"/>
      <c r="M653" s="2"/>
      <c r="N653" s="4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6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3"/>
      <c r="M654" s="2"/>
      <c r="N654" s="4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6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3"/>
      <c r="M655" s="2"/>
      <c r="N655" s="4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6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3"/>
      <c r="M656" s="2"/>
      <c r="N656" s="4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6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3"/>
      <c r="M657" s="2"/>
      <c r="N657" s="4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6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3"/>
      <c r="M658" s="2"/>
      <c r="N658" s="4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6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3"/>
      <c r="M659" s="2"/>
      <c r="N659" s="4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6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3"/>
      <c r="M660" s="2"/>
      <c r="N660" s="4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6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3"/>
      <c r="M661" s="2"/>
      <c r="N661" s="4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6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3"/>
      <c r="M662" s="2"/>
      <c r="N662" s="4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6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3"/>
      <c r="M663" s="2"/>
      <c r="N663" s="4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6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3"/>
      <c r="M664" s="2"/>
      <c r="N664" s="4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6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3"/>
      <c r="M665" s="2"/>
      <c r="N665" s="4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6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3"/>
      <c r="M666" s="2"/>
      <c r="N666" s="4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6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3"/>
      <c r="M667" s="2"/>
      <c r="N667" s="4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6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3"/>
      <c r="M668" s="2"/>
      <c r="N668" s="4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6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3"/>
      <c r="M669" s="2"/>
      <c r="N669" s="4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6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3"/>
      <c r="M670" s="2"/>
      <c r="N670" s="4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6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3"/>
      <c r="M671" s="2"/>
      <c r="N671" s="4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6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3"/>
      <c r="M672" s="2"/>
      <c r="N672" s="4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6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3"/>
      <c r="M673" s="2"/>
      <c r="N673" s="4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6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3"/>
      <c r="M674" s="2"/>
      <c r="N674" s="4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6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3"/>
      <c r="M675" s="2"/>
      <c r="N675" s="4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6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3"/>
      <c r="M676" s="2"/>
      <c r="N676" s="4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6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3"/>
      <c r="M677" s="2"/>
      <c r="N677" s="4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6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3"/>
      <c r="M678" s="2"/>
      <c r="N678" s="4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6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3"/>
      <c r="M679" s="2"/>
      <c r="N679" s="4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6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3"/>
      <c r="M680" s="2"/>
      <c r="N680" s="4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6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3"/>
      <c r="M681" s="2"/>
      <c r="N681" s="4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6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3"/>
      <c r="M682" s="2"/>
      <c r="N682" s="4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6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3"/>
      <c r="M683" s="2"/>
      <c r="N683" s="4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6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3"/>
      <c r="M684" s="2"/>
      <c r="N684" s="4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6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3"/>
      <c r="M685" s="2"/>
      <c r="N685" s="4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6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3"/>
      <c r="M686" s="2"/>
      <c r="N686" s="4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6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3"/>
      <c r="M687" s="2"/>
      <c r="N687" s="4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6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3"/>
      <c r="M688" s="2"/>
      <c r="N688" s="4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6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3"/>
      <c r="M689" s="2"/>
      <c r="N689" s="4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6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3"/>
      <c r="M690" s="2"/>
      <c r="N690" s="4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6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3"/>
      <c r="M691" s="2"/>
      <c r="N691" s="4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6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3"/>
      <c r="M692" s="2"/>
      <c r="N692" s="4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6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3"/>
      <c r="M693" s="2"/>
      <c r="N693" s="4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6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3"/>
      <c r="M694" s="2"/>
      <c r="N694" s="4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6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3"/>
      <c r="M695" s="2"/>
      <c r="N695" s="4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6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3"/>
      <c r="M696" s="2"/>
      <c r="N696" s="4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6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3"/>
      <c r="M697" s="2"/>
      <c r="N697" s="4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6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3"/>
      <c r="M698" s="2"/>
      <c r="N698" s="4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6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3"/>
      <c r="M699" s="2"/>
      <c r="N699" s="4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6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3"/>
      <c r="M700" s="2"/>
      <c r="N700" s="4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6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3"/>
      <c r="M701" s="2"/>
      <c r="N701" s="4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6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3"/>
      <c r="M702" s="2"/>
      <c r="N702" s="4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6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3"/>
      <c r="M703" s="2"/>
      <c r="N703" s="4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6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3"/>
      <c r="M704" s="2"/>
      <c r="N704" s="4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6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3"/>
      <c r="M705" s="2"/>
      <c r="N705" s="4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6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3"/>
      <c r="M706" s="2"/>
      <c r="N706" s="4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6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3"/>
      <c r="M707" s="2"/>
      <c r="N707" s="4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6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3"/>
      <c r="M708" s="2"/>
      <c r="N708" s="4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6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3"/>
      <c r="M709" s="2"/>
      <c r="N709" s="4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6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3"/>
      <c r="M710" s="2"/>
      <c r="N710" s="4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6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3"/>
      <c r="M711" s="2"/>
      <c r="N711" s="4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6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3"/>
      <c r="M712" s="2"/>
      <c r="N712" s="4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6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3"/>
      <c r="M713" s="2"/>
      <c r="N713" s="4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6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3"/>
      <c r="M714" s="2"/>
      <c r="N714" s="4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6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3"/>
      <c r="M715" s="2"/>
      <c r="N715" s="4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6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3"/>
      <c r="M716" s="2"/>
      <c r="N716" s="4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6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3"/>
      <c r="M717" s="2"/>
      <c r="N717" s="4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6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3"/>
      <c r="M718" s="2"/>
      <c r="N718" s="4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6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3"/>
      <c r="M719" s="2"/>
      <c r="N719" s="4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6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3"/>
      <c r="M720" s="2"/>
      <c r="N720" s="4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6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3"/>
      <c r="M721" s="2"/>
      <c r="N721" s="4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6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3"/>
      <c r="M722" s="2"/>
      <c r="N722" s="4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6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3"/>
      <c r="M723" s="2"/>
      <c r="N723" s="4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6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3"/>
      <c r="M724" s="2"/>
      <c r="N724" s="4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6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3"/>
      <c r="M725" s="2"/>
      <c r="N725" s="4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6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3"/>
      <c r="M726" s="2"/>
      <c r="N726" s="4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6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3"/>
      <c r="M727" s="2"/>
      <c r="N727" s="4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6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3"/>
      <c r="M728" s="2"/>
      <c r="N728" s="4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6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3"/>
      <c r="M729" s="2"/>
      <c r="N729" s="4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6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3"/>
      <c r="M730" s="2"/>
      <c r="N730" s="4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6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3"/>
      <c r="M731" s="2"/>
      <c r="N731" s="4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6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3"/>
      <c r="M732" s="2"/>
      <c r="N732" s="4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6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3"/>
      <c r="M733" s="2"/>
      <c r="N733" s="4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6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3"/>
      <c r="M734" s="2"/>
      <c r="N734" s="4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6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3"/>
      <c r="M735" s="2"/>
      <c r="N735" s="4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6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3"/>
      <c r="M736" s="2"/>
      <c r="N736" s="4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6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3"/>
      <c r="M737" s="2"/>
      <c r="N737" s="4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6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3"/>
      <c r="M738" s="2"/>
      <c r="N738" s="4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6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3"/>
      <c r="M739" s="2"/>
      <c r="N739" s="4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6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3"/>
      <c r="M740" s="2"/>
      <c r="N740" s="4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6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3"/>
      <c r="M741" s="2"/>
      <c r="N741" s="4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6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3"/>
      <c r="M742" s="2"/>
      <c r="N742" s="4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6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3"/>
      <c r="M743" s="2"/>
      <c r="N743" s="4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6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3"/>
      <c r="M744" s="2"/>
      <c r="N744" s="4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6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3"/>
      <c r="M745" s="2"/>
      <c r="N745" s="4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6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3"/>
      <c r="M746" s="2"/>
      <c r="N746" s="4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6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3"/>
      <c r="M747" s="2"/>
      <c r="N747" s="4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6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3"/>
      <c r="M748" s="2"/>
      <c r="N748" s="4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6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3"/>
      <c r="M749" s="2"/>
      <c r="N749" s="4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6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3"/>
      <c r="M750" s="2"/>
      <c r="N750" s="4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6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3"/>
      <c r="M751" s="2"/>
      <c r="N751" s="4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6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3"/>
      <c r="M752" s="2"/>
      <c r="N752" s="4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6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3"/>
      <c r="M753" s="2"/>
      <c r="N753" s="4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6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3"/>
      <c r="M754" s="2"/>
      <c r="N754" s="4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6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3"/>
      <c r="M755" s="2"/>
      <c r="N755" s="4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6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3"/>
      <c r="M756" s="2"/>
      <c r="N756" s="4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6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3"/>
      <c r="M757" s="2"/>
      <c r="N757" s="4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6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3"/>
      <c r="M758" s="2"/>
      <c r="N758" s="4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6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3"/>
      <c r="M759" s="2"/>
      <c r="N759" s="4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6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3"/>
      <c r="M760" s="2"/>
      <c r="N760" s="4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6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3"/>
      <c r="M761" s="2"/>
      <c r="N761" s="4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6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3"/>
      <c r="M762" s="2"/>
      <c r="N762" s="4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6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3"/>
      <c r="M763" s="2"/>
      <c r="N763" s="4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6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3"/>
      <c r="M764" s="2"/>
      <c r="N764" s="4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6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3"/>
      <c r="M765" s="2"/>
      <c r="N765" s="4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6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3"/>
      <c r="M766" s="2"/>
      <c r="N766" s="4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6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3"/>
      <c r="M767" s="2"/>
      <c r="N767" s="4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6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3"/>
      <c r="M768" s="2"/>
      <c r="N768" s="4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6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3"/>
      <c r="M769" s="2"/>
      <c r="N769" s="4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6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3"/>
      <c r="M770" s="2"/>
      <c r="N770" s="4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6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3"/>
      <c r="M771" s="2"/>
      <c r="N771" s="4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6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3"/>
      <c r="M772" s="2"/>
      <c r="N772" s="4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6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3"/>
      <c r="M773" s="2"/>
      <c r="N773" s="4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6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3"/>
      <c r="M774" s="2"/>
      <c r="N774" s="4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6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3"/>
      <c r="M775" s="2"/>
      <c r="N775" s="4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6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3"/>
      <c r="M776" s="2"/>
      <c r="N776" s="4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6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3"/>
      <c r="M777" s="2"/>
      <c r="N777" s="4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6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3"/>
      <c r="M778" s="2"/>
      <c r="N778" s="4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6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3"/>
      <c r="M779" s="2"/>
      <c r="N779" s="4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6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3"/>
      <c r="M780" s="2"/>
      <c r="N780" s="4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6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3"/>
      <c r="M781" s="2"/>
      <c r="N781" s="4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6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3"/>
      <c r="M782" s="2"/>
      <c r="N782" s="4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6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3"/>
      <c r="M783" s="2"/>
      <c r="N783" s="4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6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3"/>
      <c r="M784" s="2"/>
      <c r="N784" s="4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6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3"/>
      <c r="M785" s="2"/>
      <c r="N785" s="4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6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3"/>
      <c r="M786" s="2"/>
      <c r="N786" s="4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6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3"/>
      <c r="M787" s="2"/>
      <c r="N787" s="4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6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3"/>
      <c r="M788" s="2"/>
      <c r="N788" s="4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6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3"/>
      <c r="M789" s="2"/>
      <c r="N789" s="4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6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3"/>
      <c r="M790" s="2"/>
      <c r="N790" s="4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6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3"/>
      <c r="M791" s="2"/>
      <c r="N791" s="4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6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3"/>
      <c r="M792" s="2"/>
      <c r="N792" s="4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6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3"/>
      <c r="M793" s="2"/>
      <c r="N793" s="4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6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3"/>
      <c r="M794" s="2"/>
      <c r="N794" s="4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6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3"/>
      <c r="M795" s="2"/>
      <c r="N795" s="4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6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3"/>
      <c r="M796" s="2"/>
      <c r="N796" s="4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6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3"/>
      <c r="M797" s="2"/>
      <c r="N797" s="4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6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3"/>
      <c r="M798" s="2"/>
      <c r="N798" s="4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6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3"/>
      <c r="M799" s="2"/>
      <c r="N799" s="4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6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3"/>
      <c r="M800" s="2"/>
      <c r="N800" s="4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6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3"/>
      <c r="M801" s="2"/>
      <c r="N801" s="4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6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3"/>
      <c r="M802" s="2"/>
      <c r="N802" s="4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6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3"/>
      <c r="M803" s="2"/>
      <c r="N803" s="4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6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3"/>
      <c r="M804" s="2"/>
      <c r="N804" s="4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6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3"/>
      <c r="M805" s="2"/>
      <c r="N805" s="4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6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3"/>
      <c r="M806" s="2"/>
      <c r="N806" s="4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6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3"/>
      <c r="M807" s="2"/>
      <c r="N807" s="4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6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3"/>
      <c r="M808" s="2"/>
      <c r="N808" s="4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6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3"/>
      <c r="M809" s="2"/>
      <c r="N809" s="4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6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3"/>
      <c r="M810" s="2"/>
      <c r="N810" s="4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6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3"/>
      <c r="M811" s="2"/>
      <c r="N811" s="4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6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3"/>
      <c r="M812" s="2"/>
      <c r="N812" s="4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6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3"/>
      <c r="M813" s="2"/>
      <c r="N813" s="4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6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3"/>
      <c r="M814" s="2"/>
      <c r="N814" s="4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6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3"/>
      <c r="M815" s="2"/>
      <c r="N815" s="4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6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3"/>
      <c r="M816" s="2"/>
      <c r="N816" s="4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6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3"/>
      <c r="M817" s="2"/>
      <c r="N817" s="4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6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3"/>
      <c r="M818" s="2"/>
      <c r="N818" s="4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6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3"/>
      <c r="M819" s="2"/>
      <c r="N819" s="4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6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3"/>
      <c r="M820" s="2"/>
      <c r="N820" s="4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6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3"/>
      <c r="M821" s="2"/>
      <c r="N821" s="4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6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3"/>
      <c r="M822" s="2"/>
      <c r="N822" s="4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6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3"/>
      <c r="M823" s="2"/>
      <c r="N823" s="4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6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3"/>
      <c r="M824" s="2"/>
      <c r="N824" s="4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6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3"/>
      <c r="M825" s="2"/>
      <c r="N825" s="4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6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3"/>
      <c r="M826" s="2"/>
      <c r="N826" s="4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6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3"/>
      <c r="M827" s="2"/>
      <c r="N827" s="4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6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3"/>
      <c r="M828" s="2"/>
      <c r="N828" s="4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6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3"/>
      <c r="M829" s="2"/>
      <c r="N829" s="4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6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3"/>
      <c r="M830" s="2"/>
      <c r="N830" s="4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6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3"/>
      <c r="M831" s="2"/>
      <c r="N831" s="4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6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3"/>
      <c r="M832" s="2"/>
      <c r="N832" s="4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6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3"/>
      <c r="M833" s="2"/>
      <c r="N833" s="4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6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3"/>
      <c r="M834" s="2"/>
      <c r="N834" s="4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6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3"/>
      <c r="M835" s="2"/>
      <c r="N835" s="4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6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3"/>
      <c r="M836" s="2"/>
      <c r="N836" s="4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6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3"/>
      <c r="M837" s="2"/>
      <c r="N837" s="4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6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3"/>
      <c r="M838" s="2"/>
      <c r="N838" s="4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6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3"/>
      <c r="M839" s="2"/>
      <c r="N839" s="4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6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3"/>
      <c r="M840" s="2"/>
      <c r="N840" s="4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6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3"/>
      <c r="M841" s="2"/>
      <c r="N841" s="4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6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3"/>
      <c r="M842" s="2"/>
      <c r="N842" s="4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6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3"/>
      <c r="M843" s="2"/>
      <c r="N843" s="4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6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3"/>
      <c r="M844" s="2"/>
      <c r="N844" s="4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6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3"/>
      <c r="M845" s="2"/>
      <c r="N845" s="4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6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3"/>
      <c r="M846" s="2"/>
      <c r="N846" s="4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6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3"/>
      <c r="M847" s="2"/>
      <c r="N847" s="4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6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3"/>
      <c r="M848" s="2"/>
      <c r="N848" s="4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6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3"/>
      <c r="M849" s="2"/>
      <c r="N849" s="4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6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3"/>
      <c r="M850" s="2"/>
      <c r="N850" s="4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6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3"/>
      <c r="M851" s="2"/>
      <c r="N851" s="4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6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3"/>
      <c r="M852" s="2"/>
      <c r="N852" s="4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6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3"/>
      <c r="M853" s="2"/>
      <c r="N853" s="4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6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3"/>
      <c r="M854" s="2"/>
      <c r="N854" s="4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6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3"/>
      <c r="M855" s="2"/>
      <c r="N855" s="4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6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3"/>
      <c r="M856" s="2"/>
      <c r="N856" s="4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6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3"/>
      <c r="M857" s="2"/>
      <c r="N857" s="4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6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3"/>
      <c r="M858" s="2"/>
      <c r="N858" s="4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6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3"/>
      <c r="M859" s="2"/>
      <c r="N859" s="4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6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3"/>
      <c r="M860" s="2"/>
      <c r="N860" s="4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6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3"/>
      <c r="M861" s="2"/>
      <c r="N861" s="4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6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3"/>
      <c r="M862" s="2"/>
      <c r="N862" s="4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6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3"/>
      <c r="M863" s="2"/>
      <c r="N863" s="4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6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3"/>
      <c r="M864" s="2"/>
      <c r="N864" s="4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6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3"/>
      <c r="M865" s="2"/>
      <c r="N865" s="4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6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3"/>
      <c r="M866" s="2"/>
      <c r="N866" s="4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6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3"/>
      <c r="M867" s="2"/>
      <c r="N867" s="4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6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3"/>
      <c r="M868" s="2"/>
      <c r="N868" s="4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6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3"/>
      <c r="M869" s="2"/>
      <c r="N869" s="4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6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3"/>
      <c r="M870" s="2"/>
      <c r="N870" s="4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6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3"/>
      <c r="M871" s="2"/>
      <c r="N871" s="4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6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3"/>
      <c r="M872" s="2"/>
      <c r="N872" s="4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6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3"/>
      <c r="M873" s="2"/>
      <c r="N873" s="4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6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3"/>
      <c r="M874" s="2"/>
      <c r="N874" s="4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6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3"/>
      <c r="M875" s="2"/>
      <c r="N875" s="4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6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3"/>
      <c r="M876" s="2"/>
      <c r="N876" s="4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6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3"/>
      <c r="M877" s="2"/>
      <c r="N877" s="4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6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3"/>
      <c r="M878" s="2"/>
      <c r="N878" s="4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6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3"/>
      <c r="M879" s="2"/>
      <c r="N879" s="4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6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3"/>
      <c r="M880" s="2"/>
      <c r="N880" s="4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6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3"/>
      <c r="M881" s="2"/>
      <c r="N881" s="4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6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3"/>
      <c r="M882" s="2"/>
      <c r="N882" s="4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6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3"/>
      <c r="M883" s="2"/>
      <c r="N883" s="4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6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3"/>
      <c r="M884" s="2"/>
      <c r="N884" s="4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6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3"/>
      <c r="M885" s="2"/>
      <c r="N885" s="4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6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3"/>
      <c r="M886" s="2"/>
      <c r="N886" s="4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6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3"/>
      <c r="M887" s="2"/>
      <c r="N887" s="4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6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3"/>
      <c r="M888" s="2"/>
      <c r="N888" s="4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6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3"/>
      <c r="M889" s="2"/>
      <c r="N889" s="4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6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3"/>
      <c r="M890" s="2"/>
      <c r="N890" s="4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6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3"/>
      <c r="M891" s="2"/>
      <c r="N891" s="4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6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3"/>
      <c r="M892" s="2"/>
      <c r="N892" s="4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6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3"/>
      <c r="M893" s="2"/>
      <c r="N893" s="4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6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3"/>
      <c r="M894" s="2"/>
      <c r="N894" s="4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6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3"/>
      <c r="M895" s="2"/>
      <c r="N895" s="4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6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3"/>
      <c r="M896" s="2"/>
      <c r="N896" s="4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6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3"/>
      <c r="M897" s="2"/>
      <c r="N897" s="4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6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3"/>
      <c r="M898" s="2"/>
      <c r="N898" s="4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6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3"/>
      <c r="M899" s="2"/>
      <c r="N899" s="4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6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3"/>
      <c r="M900" s="2"/>
      <c r="N900" s="4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6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3"/>
      <c r="M901" s="2"/>
      <c r="N901" s="4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6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3"/>
      <c r="M902" s="2"/>
      <c r="N902" s="4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6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3"/>
      <c r="M903" s="2"/>
      <c r="N903" s="4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6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3"/>
      <c r="M904" s="2"/>
      <c r="N904" s="4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6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3"/>
      <c r="M905" s="2"/>
      <c r="N905" s="4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6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3"/>
      <c r="M906" s="2"/>
      <c r="N906" s="4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6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3"/>
      <c r="M907" s="2"/>
      <c r="N907" s="4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6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3"/>
      <c r="M908" s="2"/>
      <c r="N908" s="4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6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3"/>
      <c r="M909" s="2"/>
      <c r="N909" s="4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6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3"/>
      <c r="M910" s="2"/>
      <c r="N910" s="4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6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3"/>
      <c r="M911" s="2"/>
      <c r="N911" s="4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6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3"/>
      <c r="M912" s="2"/>
      <c r="N912" s="4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6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3"/>
      <c r="M913" s="2"/>
      <c r="N913" s="4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6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3"/>
      <c r="M914" s="2"/>
      <c r="N914" s="4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6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3"/>
      <c r="M915" s="2"/>
      <c r="N915" s="4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6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3"/>
      <c r="M916" s="2"/>
      <c r="N916" s="4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6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3"/>
      <c r="M917" s="2"/>
      <c r="N917" s="4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6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3"/>
      <c r="M918" s="2"/>
      <c r="N918" s="4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6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3"/>
      <c r="M919" s="2"/>
      <c r="N919" s="4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6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3"/>
      <c r="M920" s="2"/>
      <c r="N920" s="4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6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3"/>
      <c r="M921" s="2"/>
      <c r="N921" s="4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6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3"/>
      <c r="M922" s="2"/>
      <c r="N922" s="4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6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3"/>
      <c r="M923" s="2"/>
      <c r="N923" s="4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6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3"/>
      <c r="M924" s="2"/>
      <c r="N924" s="4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6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3"/>
      <c r="M925" s="2"/>
      <c r="N925" s="4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6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3"/>
      <c r="M926" s="2"/>
      <c r="N926" s="4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6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3"/>
      <c r="M927" s="2"/>
      <c r="N927" s="4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6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3"/>
      <c r="M928" s="2"/>
      <c r="N928" s="4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6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3"/>
      <c r="M929" s="2"/>
      <c r="N929" s="4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6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3"/>
      <c r="M930" s="2"/>
      <c r="N930" s="4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6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3"/>
      <c r="M931" s="2"/>
      <c r="N931" s="4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6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3"/>
      <c r="M932" s="2"/>
      <c r="N932" s="4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6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3"/>
      <c r="M933" s="2"/>
      <c r="N933" s="4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6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3"/>
      <c r="M934" s="2"/>
      <c r="N934" s="4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6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3"/>
      <c r="M935" s="2"/>
      <c r="N935" s="4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6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3"/>
      <c r="M936" s="2"/>
      <c r="N936" s="4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6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3"/>
      <c r="M937" s="2"/>
      <c r="N937" s="4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6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3"/>
      <c r="M938" s="2"/>
      <c r="N938" s="4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6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3"/>
      <c r="M939" s="2"/>
      <c r="N939" s="4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6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3"/>
      <c r="M940" s="2"/>
      <c r="N940" s="4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6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3"/>
      <c r="M941" s="2"/>
      <c r="N941" s="4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6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3"/>
      <c r="M942" s="2"/>
      <c r="N942" s="4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6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3"/>
      <c r="M943" s="2"/>
      <c r="N943" s="4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6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3"/>
      <c r="M944" s="2"/>
      <c r="N944" s="4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6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3"/>
      <c r="M945" s="2"/>
      <c r="N945" s="4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6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3"/>
      <c r="M946" s="2"/>
      <c r="N946" s="4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6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3"/>
      <c r="M947" s="2"/>
      <c r="N947" s="4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6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3"/>
      <c r="M948" s="2"/>
      <c r="N948" s="4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6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3"/>
      <c r="M949" s="2"/>
      <c r="N949" s="4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6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3"/>
      <c r="M950" s="2"/>
      <c r="N950" s="4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6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3"/>
      <c r="M951" s="2"/>
      <c r="N951" s="4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6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3"/>
      <c r="M952" s="2"/>
      <c r="N952" s="4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6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3"/>
      <c r="M953" s="2"/>
      <c r="N953" s="4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6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3"/>
      <c r="M954" s="2"/>
      <c r="N954" s="4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6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3"/>
      <c r="M955" s="2"/>
      <c r="N955" s="4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6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3"/>
      <c r="M956" s="2"/>
      <c r="N956" s="4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6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3"/>
      <c r="M957" s="2"/>
      <c r="N957" s="4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6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3"/>
      <c r="M958" s="2"/>
      <c r="N958" s="4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6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3"/>
      <c r="M959" s="2"/>
      <c r="N959" s="4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6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3"/>
      <c r="M960" s="2"/>
      <c r="N960" s="4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6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3"/>
      <c r="M961" s="2"/>
      <c r="N961" s="4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6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3"/>
      <c r="M962" s="2"/>
      <c r="N962" s="4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6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3"/>
      <c r="M963" s="2"/>
      <c r="N963" s="4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6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3"/>
      <c r="M964" s="2"/>
      <c r="N964" s="4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6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3"/>
      <c r="M965" s="2"/>
      <c r="N965" s="4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6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3"/>
      <c r="M966" s="2"/>
      <c r="N966" s="4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6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3"/>
      <c r="M967" s="2"/>
      <c r="N967" s="4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6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3"/>
      <c r="M968" s="2"/>
      <c r="N968" s="4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6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3"/>
      <c r="M969" s="2"/>
      <c r="N969" s="4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6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3"/>
      <c r="M970" s="2"/>
      <c r="N970" s="4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6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3"/>
      <c r="M971" s="2"/>
      <c r="N971" s="4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6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3"/>
      <c r="M972" s="2"/>
      <c r="N972" s="4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6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3"/>
      <c r="M973" s="2"/>
      <c r="N973" s="4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6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3"/>
      <c r="M974" s="2"/>
      <c r="N974" s="4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6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3"/>
      <c r="M975" s="2"/>
      <c r="N975" s="4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6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3"/>
      <c r="M976" s="2"/>
      <c r="N976" s="4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6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3"/>
      <c r="M977" s="2"/>
      <c r="N977" s="4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6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3"/>
      <c r="M978" s="2"/>
      <c r="N978" s="4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6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3"/>
      <c r="M979" s="2"/>
      <c r="N979" s="4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6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3"/>
      <c r="M980" s="2"/>
      <c r="N980" s="4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6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3"/>
      <c r="M981" s="2"/>
      <c r="N981" s="4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6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3"/>
      <c r="M982" s="2"/>
      <c r="N982" s="4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6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3"/>
      <c r="M983" s="2"/>
      <c r="N983" s="4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6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3"/>
      <c r="M984" s="2"/>
      <c r="N984" s="4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6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3"/>
      <c r="M985" s="2"/>
      <c r="N985" s="4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6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3"/>
      <c r="M986" s="2"/>
      <c r="N986" s="4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6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3"/>
      <c r="M987" s="2"/>
      <c r="N987" s="4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6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3"/>
      <c r="M988" s="2"/>
      <c r="N988" s="4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6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3"/>
      <c r="M989" s="2"/>
      <c r="N989" s="4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6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3"/>
      <c r="M990" s="2"/>
      <c r="N990" s="4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6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3"/>
      <c r="M991" s="2"/>
      <c r="N991" s="4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6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3"/>
      <c r="M992" s="2"/>
      <c r="N992" s="4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6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3"/>
      <c r="M993" s="2"/>
      <c r="N993" s="4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6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3"/>
      <c r="M994" s="2"/>
      <c r="N994" s="4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6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3"/>
      <c r="M995" s="2"/>
      <c r="N995" s="4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6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3"/>
      <c r="M996" s="2"/>
      <c r="N996" s="4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6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3"/>
      <c r="M997" s="2"/>
      <c r="N997" s="4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6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3"/>
      <c r="M998" s="2"/>
      <c r="N998" s="4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6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3"/>
      <c r="M999" s="2"/>
      <c r="N999" s="4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6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3"/>
      <c r="M1000" s="2"/>
      <c r="N1000" s="4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6"/>
    </row>
    <row r="1001" ht="13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3"/>
      <c r="M1001" s="2"/>
      <c r="N1001" s="4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6"/>
    </row>
    <row r="1002" ht="13.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3"/>
      <c r="M1002" s="2"/>
      <c r="N1002" s="4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6"/>
    </row>
    <row r="1003" ht="13.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3"/>
      <c r="M1003" s="2"/>
      <c r="N1003" s="4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6"/>
    </row>
    <row r="1004" ht="13.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3"/>
      <c r="M1004" s="2"/>
      <c r="N1004" s="4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6"/>
    </row>
    <row r="1005" ht="13.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3"/>
      <c r="M1005" s="2"/>
      <c r="N1005" s="4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6"/>
    </row>
    <row r="1006" ht="13.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3"/>
      <c r="M1006" s="2"/>
      <c r="N1006" s="4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6"/>
    </row>
    <row r="1007" ht="13.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3"/>
      <c r="M1007" s="2"/>
      <c r="N1007" s="4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6"/>
    </row>
    <row r="1008" ht="13.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3"/>
      <c r="M1008" s="2"/>
      <c r="N1008" s="4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6"/>
    </row>
  </sheetData>
  <autoFilter ref="$A$1:$AA$1008"/>
  <conditionalFormatting sqref="K3:K4 K15:K16 K26:K31 K78:K79">
    <cfRule type="expression" dxfId="0" priority="1">
      <formula>ISERROR(ReactionList!K3)</formula>
    </cfRule>
  </conditionalFormatting>
  <conditionalFormatting sqref="K3:K4 K15:K16 K26:K31 K78:K79">
    <cfRule type="containsText" dxfId="1" priority="2" operator="containsText" text="&quot;Error&quot;">
      <formula>NOT(ISERROR(SEARCH(("""Error"""),(K3))))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9.86"/>
    <col customWidth="1" min="2" max="2" width="41.43"/>
    <col customWidth="1" min="3" max="3" width="12.0"/>
    <col customWidth="1" min="4" max="4" width="37.86"/>
    <col customWidth="1" min="5" max="6" width="7.71"/>
    <col customWidth="1" min="7" max="7" width="24.43"/>
    <col customWidth="1" min="8" max="8" width="35.57"/>
    <col customWidth="1" min="9" max="9" width="155.29"/>
    <col customWidth="1" min="10" max="28" width="10.0"/>
  </cols>
  <sheetData>
    <row r="1" ht="15.0" customHeight="1">
      <c r="A1" s="5" t="s">
        <v>126</v>
      </c>
      <c r="B1" s="5"/>
      <c r="C1" s="5"/>
      <c r="D1" s="5"/>
      <c r="E1" s="5"/>
      <c r="F1" s="5"/>
      <c r="G1" s="2"/>
      <c r="H1" s="31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6"/>
    </row>
    <row r="2" ht="15.0" customHeight="1">
      <c r="A2" s="32" t="s">
        <v>127</v>
      </c>
      <c r="B2" s="33" t="s">
        <v>128</v>
      </c>
      <c r="C2" s="33" t="s">
        <v>129</v>
      </c>
      <c r="D2" s="33" t="s">
        <v>130</v>
      </c>
      <c r="E2" s="34" t="s">
        <v>9</v>
      </c>
      <c r="F2" s="35" t="s">
        <v>10</v>
      </c>
      <c r="G2" s="12" t="s">
        <v>11</v>
      </c>
      <c r="H2" s="11" t="s">
        <v>131</v>
      </c>
      <c r="I2" s="35" t="s">
        <v>13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6"/>
    </row>
    <row r="3" ht="13.5" customHeight="1">
      <c r="A3" s="36">
        <v>1.0</v>
      </c>
      <c r="B3" s="33" t="str">
        <f>ReactionList!A3</f>
        <v>Src_p+_Shc_[(Y240)]</v>
      </c>
      <c r="C3" s="33" t="s">
        <v>132</v>
      </c>
      <c r="D3" s="37" t="s">
        <v>133</v>
      </c>
      <c r="E3" s="12"/>
      <c r="F3" s="12">
        <v>-1.0</v>
      </c>
      <c r="G3" s="12" t="s">
        <v>18</v>
      </c>
      <c r="H3" s="38" t="str">
        <f>hyperlink("https://www.ncbi.nlm.nih.gov/pubmed/8939605", "van der Geer 1996 Shc phospho")</f>
        <v>van der Geer 1996 Shc phospho</v>
      </c>
      <c r="I3" s="3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6"/>
    </row>
    <row r="4" ht="13.5" customHeight="1">
      <c r="A4" s="36">
        <v>4.0</v>
      </c>
      <c r="B4" s="33" t="str">
        <f>ReactionList!A14</f>
        <v>Ras_[Raf]_ppi_Raf_[RBD]</v>
      </c>
      <c r="C4" s="33" t="s">
        <v>132</v>
      </c>
      <c r="D4" s="37" t="s">
        <v>134</v>
      </c>
      <c r="E4" s="12"/>
      <c r="F4" s="12"/>
      <c r="G4" s="12" t="s">
        <v>24</v>
      </c>
      <c r="H4" s="38" t="str">
        <f t="shared" ref="H4:H6" si="1">hyperlink("https://www.ncbi.nlm.nih.gov/pubmed/25157176", "Bunda14_Src_Ras")</f>
        <v>Bunda14_Src_Ras</v>
      </c>
      <c r="I4" s="3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6"/>
    </row>
    <row r="5" ht="13.5" customHeight="1">
      <c r="A5" s="36">
        <v>6.0</v>
      </c>
      <c r="B5" s="33" t="str">
        <f>ReactionList!A5</f>
        <v>uKinase_p+_Raf_[(P)]</v>
      </c>
      <c r="C5" s="33" t="s">
        <v>132</v>
      </c>
      <c r="D5" s="37" t="s">
        <v>135</v>
      </c>
      <c r="E5" s="12"/>
      <c r="F5" s="12"/>
      <c r="G5" s="12" t="s">
        <v>24</v>
      </c>
      <c r="H5" s="38" t="str">
        <f t="shared" si="1"/>
        <v>Bunda14_Src_Ras</v>
      </c>
      <c r="I5" s="3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6"/>
    </row>
    <row r="6" ht="13.5" customHeight="1">
      <c r="A6" s="36">
        <v>8.0</v>
      </c>
      <c r="B6" s="33" t="str">
        <f>ReactionList!A12</f>
        <v>Ras_GHy_Ras_[(GnP)]</v>
      </c>
      <c r="C6" s="33" t="s">
        <v>132</v>
      </c>
      <c r="D6" s="37" t="s">
        <v>136</v>
      </c>
      <c r="E6" s="12"/>
      <c r="F6" s="12"/>
      <c r="G6" s="12" t="s">
        <v>24</v>
      </c>
      <c r="H6" s="38" t="str">
        <f t="shared" si="1"/>
        <v>Bunda14_Src_Ras</v>
      </c>
      <c r="I6" s="3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6"/>
    </row>
    <row r="7" ht="13.5" customHeight="1">
      <c r="A7" s="36">
        <v>9.0</v>
      </c>
      <c r="B7" s="33" t="str">
        <f>ReactionList!A25</f>
        <v>Shc_ppi_Grb2</v>
      </c>
      <c r="C7" s="33" t="s">
        <v>132</v>
      </c>
      <c r="D7" s="37" t="s">
        <v>137</v>
      </c>
      <c r="E7" s="12"/>
      <c r="F7" s="12"/>
      <c r="G7" s="12" t="s">
        <v>18</v>
      </c>
      <c r="H7" s="17" t="str">
        <f t="shared" ref="H7:H10" si="2">HYPERLINK("https://www.nature.com/articles/nsmb.3117","Begley15_Src_EGFR_Shc")</f>
        <v>Begley15_Src_EGFR_Shc</v>
      </c>
      <c r="I7" s="3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/>
    </row>
    <row r="8" ht="13.5" customHeight="1">
      <c r="A8" s="36"/>
      <c r="B8" s="33" t="str">
        <f>ReactionList!A78</f>
        <v>EGFR_p+_Shc_[(Y239)]</v>
      </c>
      <c r="C8" s="37" t="s">
        <v>132</v>
      </c>
      <c r="D8" s="37" t="s">
        <v>138</v>
      </c>
      <c r="E8" s="12"/>
      <c r="F8" s="12"/>
      <c r="G8" s="12" t="s">
        <v>18</v>
      </c>
      <c r="H8" s="17" t="str">
        <f t="shared" si="2"/>
        <v>Begley15_Src_EGFR_Shc</v>
      </c>
      <c r="I8" s="3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6"/>
    </row>
    <row r="9" ht="13.5" customHeight="1">
      <c r="A9" s="36"/>
      <c r="B9" s="33" t="str">
        <f>ReactionList!A25</f>
        <v>Shc_ppi_Grb2</v>
      </c>
      <c r="C9" s="37" t="s">
        <v>139</v>
      </c>
      <c r="D9" s="37" t="s">
        <v>140</v>
      </c>
      <c r="E9" s="12"/>
      <c r="F9" s="12">
        <v>-1.0</v>
      </c>
      <c r="G9" s="12" t="s">
        <v>18</v>
      </c>
      <c r="H9" s="17" t="str">
        <f t="shared" si="2"/>
        <v>Begley15_Src_EGFR_Shc</v>
      </c>
      <c r="I9" s="34" t="s">
        <v>141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6"/>
    </row>
    <row r="10" ht="13.5" customHeight="1">
      <c r="A10" s="36"/>
      <c r="B10" s="33" t="str">
        <f>ReactionList!A78</f>
        <v>EGFR_p+_Shc_[(Y239)]</v>
      </c>
      <c r="C10" s="37" t="s">
        <v>139</v>
      </c>
      <c r="D10" s="37" t="s">
        <v>140</v>
      </c>
      <c r="E10" s="12"/>
      <c r="F10" s="12">
        <v>-1.0</v>
      </c>
      <c r="G10" s="12" t="s">
        <v>18</v>
      </c>
      <c r="H10" s="17" t="str">
        <f t="shared" si="2"/>
        <v>Begley15_Src_EGFR_Shc</v>
      </c>
      <c r="I10" s="34" t="s">
        <v>141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6"/>
    </row>
    <row r="11" ht="13.5" customHeight="1">
      <c r="A11" s="36">
        <v>10.0</v>
      </c>
      <c r="B11" s="33" t="str">
        <f>ReactionList!A11</f>
        <v>Ras_GEx_Ras_[(GnP)]</v>
      </c>
      <c r="C11" s="33" t="s">
        <v>132</v>
      </c>
      <c r="D11" s="37" t="s">
        <v>142</v>
      </c>
      <c r="E11" s="12"/>
      <c r="F11" s="12"/>
      <c r="G11" s="12" t="s">
        <v>24</v>
      </c>
      <c r="H11" s="38" t="str">
        <f>hyperlink("https://www.ncbi.nlm.nih.gov/pubmed/25157176", "Bunda14_Src_Ras")</f>
        <v>Bunda14_Src_Ras</v>
      </c>
      <c r="I11" s="3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6"/>
    </row>
    <row r="12" ht="13.5" customHeight="1">
      <c r="A12" s="36"/>
      <c r="B12" s="33" t="str">
        <f>ReactionList!A74</f>
        <v>SOS_ppi_Ras</v>
      </c>
      <c r="C12" s="37" t="s">
        <v>132</v>
      </c>
      <c r="D12" s="37" t="s">
        <v>143</v>
      </c>
      <c r="E12" s="12"/>
      <c r="F12" s="12"/>
      <c r="G12" s="12" t="s">
        <v>18</v>
      </c>
      <c r="H12" s="39"/>
      <c r="I12" s="3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6"/>
    </row>
    <row r="13" ht="13.5" customHeight="1">
      <c r="A13" s="36">
        <v>11.0</v>
      </c>
      <c r="B13" s="37" t="s">
        <v>143</v>
      </c>
      <c r="C13" s="33" t="s">
        <v>144</v>
      </c>
      <c r="D13" s="37" t="s">
        <v>145</v>
      </c>
      <c r="E13" s="12"/>
      <c r="F13" s="12"/>
      <c r="G13" s="12" t="s">
        <v>18</v>
      </c>
      <c r="H13" s="40" t="s">
        <v>146</v>
      </c>
      <c r="I13" s="3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6"/>
    </row>
    <row r="14" ht="13.5" customHeight="1">
      <c r="A14" s="36">
        <v>12.0</v>
      </c>
      <c r="B14" s="37" t="s">
        <v>143</v>
      </c>
      <c r="C14" s="33" t="s">
        <v>144</v>
      </c>
      <c r="D14" s="37" t="s">
        <v>147</v>
      </c>
      <c r="E14" s="12"/>
      <c r="F14" s="12"/>
      <c r="G14" s="12" t="s">
        <v>18</v>
      </c>
      <c r="H14" s="38" t="str">
        <f>hyperlink("https://www.ncbi.nlm.nih.gov/pubmed/25157176", "Bunda14_Src_Ras")</f>
        <v>Bunda14_Src_Ras</v>
      </c>
      <c r="I14" s="3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6"/>
    </row>
    <row r="15" ht="13.5" customHeight="1">
      <c r="A15" s="36">
        <v>13.0</v>
      </c>
      <c r="B15" s="37" t="s">
        <v>143</v>
      </c>
      <c r="C15" s="37" t="s">
        <v>144</v>
      </c>
      <c r="D15" s="37" t="s">
        <v>148</v>
      </c>
      <c r="E15" s="12"/>
      <c r="F15" s="12"/>
      <c r="G15" s="12" t="s">
        <v>18</v>
      </c>
      <c r="H15" s="39"/>
      <c r="I15" s="3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6"/>
    </row>
    <row r="16" ht="13.5" customHeight="1">
      <c r="A16" s="36"/>
      <c r="B16" s="37" t="s">
        <v>143</v>
      </c>
      <c r="C16" s="37" t="s">
        <v>144</v>
      </c>
      <c r="D16" s="37" t="s">
        <v>149</v>
      </c>
      <c r="E16" s="12"/>
      <c r="F16" s="12">
        <v>-1.0</v>
      </c>
      <c r="G16" s="12" t="s">
        <v>18</v>
      </c>
      <c r="H16" s="39"/>
      <c r="I16" s="3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6"/>
    </row>
    <row r="17" ht="13.5" customHeight="1">
      <c r="A17" s="36">
        <v>14.0</v>
      </c>
      <c r="B17" s="33" t="str">
        <f>ReactionList!A7</f>
        <v>Raf_p+_Mek_[(S218S222)]</v>
      </c>
      <c r="C17" s="33" t="s">
        <v>132</v>
      </c>
      <c r="D17" s="37" t="s">
        <v>150</v>
      </c>
      <c r="E17" s="12"/>
      <c r="F17" s="12"/>
      <c r="G17" s="12" t="s">
        <v>24</v>
      </c>
      <c r="H17" s="38" t="str">
        <f t="shared" ref="H17:H18" si="3">hyperlink("https://www.ncbi.nlm.nih.gov/pubmed/25157176", "Bunda14_Src_Ras")</f>
        <v>Bunda14_Src_Ras</v>
      </c>
      <c r="I17" s="3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6"/>
    </row>
    <row r="18" ht="13.5" customHeight="1">
      <c r="A18" s="36">
        <v>15.0</v>
      </c>
      <c r="B18" s="33" t="str">
        <f>ReactionList!A9</f>
        <v>Mek_p+_Erk_[(T202Y204)]</v>
      </c>
      <c r="C18" s="33" t="s">
        <v>132</v>
      </c>
      <c r="D18" s="24" t="s">
        <v>151</v>
      </c>
      <c r="E18" s="12"/>
      <c r="F18" s="12"/>
      <c r="G18" s="12" t="s">
        <v>24</v>
      </c>
      <c r="H18" s="38" t="str">
        <f t="shared" si="3"/>
        <v>Bunda14_Src_Ras</v>
      </c>
      <c r="I18" s="3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6"/>
    </row>
    <row r="19" ht="13.5" customHeight="1">
      <c r="A19" s="36">
        <v>16.0</v>
      </c>
      <c r="B19" s="33" t="str">
        <f>ReactionList!A20</f>
        <v>PDK1_p+_Akt_[(T308)]</v>
      </c>
      <c r="C19" s="33" t="s">
        <v>132</v>
      </c>
      <c r="D19" s="37" t="s">
        <v>152</v>
      </c>
      <c r="E19" s="12"/>
      <c r="F19" s="12"/>
      <c r="G19" s="12" t="s">
        <v>46</v>
      </c>
      <c r="H19" s="38" t="str">
        <f>hyperlink("https://www.ncbi.nlm.nih.gov/pubmed/28431241", "Manning17_Cell_Review")</f>
        <v>Manning17_Cell_Review</v>
      </c>
      <c r="I19" s="3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6"/>
    </row>
    <row r="20" ht="13.5" customHeight="1">
      <c r="A20" s="36">
        <v>17.0</v>
      </c>
      <c r="B20" s="33" t="str">
        <f>ReactionList!A15</f>
        <v>Src_p+_PI3K1A_[p85(Y688)]</v>
      </c>
      <c r="C20" s="33" t="s">
        <v>132</v>
      </c>
      <c r="D20" s="37" t="s">
        <v>153</v>
      </c>
      <c r="E20" s="12"/>
      <c r="F20" s="12"/>
      <c r="G20" s="12" t="s">
        <v>18</v>
      </c>
      <c r="H20" s="38" t="str">
        <f>hyperlink("https://www.ncbi.nlm.nih.gov/pubmed/11337495", "Cuevas01")</f>
        <v>Cuevas01</v>
      </c>
      <c r="I20" s="3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6"/>
    </row>
    <row r="21" ht="13.5" customHeight="1">
      <c r="A21" s="36">
        <v>18.0</v>
      </c>
      <c r="B21" s="33" t="str">
        <f>ReactionList!A17</f>
        <v>PI3K1A_syn_PIP3</v>
      </c>
      <c r="C21" s="33" t="s">
        <v>132</v>
      </c>
      <c r="D21" s="24" t="s">
        <v>154</v>
      </c>
      <c r="E21" s="41"/>
      <c r="F21" s="12"/>
      <c r="G21" s="12" t="s">
        <v>46</v>
      </c>
      <c r="H21" s="39"/>
      <c r="I21" s="3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6"/>
    </row>
    <row r="22" ht="13.5" customHeight="1">
      <c r="A22" s="36">
        <v>19.0</v>
      </c>
      <c r="B22" s="33" t="str">
        <f>ReactionList!A28</f>
        <v>EGFR_ap+_EGFR_[(P)]</v>
      </c>
      <c r="C22" s="33" t="s">
        <v>132</v>
      </c>
      <c r="D22" s="37" t="s">
        <v>155</v>
      </c>
      <c r="E22" s="12"/>
      <c r="F22" s="12"/>
      <c r="G22" s="12" t="s">
        <v>18</v>
      </c>
      <c r="H22" s="39"/>
      <c r="I22" s="3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6"/>
    </row>
    <row r="23" ht="13.5" customHeight="1">
      <c r="A23" s="36">
        <v>20.0</v>
      </c>
      <c r="B23" s="33" t="str">
        <f>ReactionList!A30</f>
        <v>Src_ppi_EGFR</v>
      </c>
      <c r="C23" s="33" t="s">
        <v>132</v>
      </c>
      <c r="D23" s="37" t="s">
        <v>138</v>
      </c>
      <c r="E23" s="12"/>
      <c r="F23" s="12"/>
      <c r="G23" s="12" t="s">
        <v>18</v>
      </c>
      <c r="H23" s="39"/>
      <c r="I23" s="3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6"/>
    </row>
    <row r="24" ht="13.5" customHeight="1">
      <c r="A24" s="36">
        <v>21.0</v>
      </c>
      <c r="B24" s="33" t="str">
        <f>ReactionList!A31</f>
        <v>Shc_ppi_EGFR</v>
      </c>
      <c r="C24" s="33" t="s">
        <v>132</v>
      </c>
      <c r="D24" s="37" t="s">
        <v>138</v>
      </c>
      <c r="E24" s="12"/>
      <c r="F24" s="12"/>
      <c r="G24" s="12" t="s">
        <v>18</v>
      </c>
      <c r="H24" s="39"/>
      <c r="I24" s="3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6"/>
    </row>
    <row r="25" ht="13.5" customHeight="1">
      <c r="A25" s="36">
        <v>22.0</v>
      </c>
      <c r="B25" s="33" t="s">
        <v>156</v>
      </c>
      <c r="C25" s="33" t="s">
        <v>144</v>
      </c>
      <c r="D25" s="37" t="s">
        <v>157</v>
      </c>
      <c r="E25" s="12"/>
      <c r="F25" s="12"/>
      <c r="G25" s="12" t="s">
        <v>46</v>
      </c>
      <c r="H25" s="42" t="s">
        <v>158</v>
      </c>
      <c r="I25" s="3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6"/>
    </row>
    <row r="26" ht="13.5" customHeight="1">
      <c r="A26" s="36">
        <v>23.0</v>
      </c>
      <c r="B26" s="33" t="s">
        <v>156</v>
      </c>
      <c r="C26" s="33" t="s">
        <v>144</v>
      </c>
      <c r="D26" s="37" t="s">
        <v>159</v>
      </c>
      <c r="E26" s="12"/>
      <c r="F26" s="12"/>
      <c r="G26" s="12" t="s">
        <v>46</v>
      </c>
      <c r="H26" s="38" t="str">
        <f>HYPERLINK("https://www.ncbi.nlm.nih.gov/pmc/articles/PMC2650010/","Memmot09_mTOR_Akt")</f>
        <v>Memmot09_mTOR_Akt</v>
      </c>
      <c r="I26" s="35" t="s">
        <v>160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6"/>
    </row>
    <row r="27" ht="13.5" customHeight="1">
      <c r="A27" s="36">
        <v>24.0</v>
      </c>
      <c r="B27" s="33" t="s">
        <v>156</v>
      </c>
      <c r="C27" s="33" t="s">
        <v>144</v>
      </c>
      <c r="D27" s="37" t="s">
        <v>161</v>
      </c>
      <c r="E27" s="12"/>
      <c r="F27" s="12"/>
      <c r="G27" s="12" t="s">
        <v>46</v>
      </c>
      <c r="H27" s="39"/>
      <c r="I27" s="3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6"/>
    </row>
    <row r="28" ht="13.5" customHeight="1">
      <c r="A28" s="36">
        <v>25.0</v>
      </c>
      <c r="B28" s="33" t="str">
        <f>ReactionList!A34</f>
        <v>Akt_p+_TSC2_[(S939T1462)]</v>
      </c>
      <c r="C28" s="33" t="s">
        <v>132</v>
      </c>
      <c r="D28" s="37" t="s">
        <v>156</v>
      </c>
      <c r="E28" s="12"/>
      <c r="F28" s="12"/>
      <c r="G28" s="12" t="s">
        <v>46</v>
      </c>
      <c r="H28" s="39"/>
      <c r="I28" s="3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6"/>
    </row>
    <row r="29" ht="13.5" customHeight="1">
      <c r="A29" s="36">
        <v>26.0</v>
      </c>
      <c r="B29" s="33" t="str">
        <f>ReactionList!A40</f>
        <v>Akt_p+_PRAS40_[(T246)]</v>
      </c>
      <c r="C29" s="33" t="s">
        <v>132</v>
      </c>
      <c r="D29" s="37" t="s">
        <v>156</v>
      </c>
      <c r="E29" s="12"/>
      <c r="F29" s="12"/>
      <c r="G29" s="12" t="s">
        <v>46</v>
      </c>
      <c r="H29" s="39"/>
      <c r="I29" s="3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6"/>
    </row>
    <row r="30" ht="13.5" customHeight="1">
      <c r="A30" s="36">
        <v>27.0</v>
      </c>
      <c r="B30" s="33" t="str">
        <f>ReactionList!A27</f>
        <v>EGFR_[EGFR]_ppi_EGFR_[EGFR]</v>
      </c>
      <c r="C30" s="33" t="s">
        <v>132</v>
      </c>
      <c r="D30" s="24" t="s">
        <v>162</v>
      </c>
      <c r="E30" s="12"/>
      <c r="F30" s="12"/>
      <c r="G30" s="12" t="s">
        <v>18</v>
      </c>
      <c r="H30" s="39"/>
      <c r="I30" s="3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6"/>
    </row>
    <row r="31" ht="13.5" customHeight="1">
      <c r="A31" s="36">
        <v>28.0</v>
      </c>
      <c r="B31" s="33" t="str">
        <f>ReactionList!A33</f>
        <v>TSC2_ppi_TSC1</v>
      </c>
      <c r="C31" s="33" t="s">
        <v>163</v>
      </c>
      <c r="D31" s="37" t="s">
        <v>164</v>
      </c>
      <c r="E31" s="12"/>
      <c r="F31" s="12"/>
      <c r="G31" s="12" t="s">
        <v>46</v>
      </c>
      <c r="H31" s="38" t="str">
        <f>HYPERLINK("https://www.nature.com/articles/ncb839","Inoki02_TSC2_Akt_mTOR")</f>
        <v>Inoki02_TSC2_Akt_mTOR</v>
      </c>
      <c r="I31" s="3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6"/>
    </row>
    <row r="32" ht="13.5" customHeight="1">
      <c r="A32" s="36">
        <v>29.0</v>
      </c>
      <c r="B32" s="33" t="str">
        <f>ReactionList!A36</f>
        <v>Rheb_GEx_Rheb_[(GnP)]</v>
      </c>
      <c r="C32" s="33" t="s">
        <v>163</v>
      </c>
      <c r="D32" s="37" t="s">
        <v>165</v>
      </c>
      <c r="E32" s="12"/>
      <c r="F32" s="12"/>
      <c r="G32" s="12" t="s">
        <v>46</v>
      </c>
      <c r="H32" s="38" t="str">
        <f t="shared" ref="H32:H33" si="4">HYPERLINK("https://www.sciencedirect.com/science/article/pii/S109727650300220X?via%3Dihub","Garami03_TSC_Rheb")</f>
        <v>Garami03_TSC_Rheb</v>
      </c>
      <c r="I32" s="3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6"/>
    </row>
    <row r="33" ht="13.5" customHeight="1">
      <c r="A33" s="36">
        <v>30.0</v>
      </c>
      <c r="B33" s="33" t="str">
        <f>ReactionList!A37</f>
        <v>Rheb_GHy_Rheb_[(GnP)]</v>
      </c>
      <c r="C33" s="33" t="s">
        <v>132</v>
      </c>
      <c r="D33" s="37" t="s">
        <v>165</v>
      </c>
      <c r="E33" s="12"/>
      <c r="F33" s="12"/>
      <c r="G33" s="12" t="s">
        <v>46</v>
      </c>
      <c r="H33" s="38" t="str">
        <f t="shared" si="4"/>
        <v>Garami03_TSC_Rheb</v>
      </c>
      <c r="I33" s="3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6"/>
    </row>
    <row r="34" ht="13.5" customHeight="1">
      <c r="A34" s="36"/>
      <c r="B34" s="33" t="str">
        <f>ReactionList!A75</f>
        <v>TSC2_ppi_Rheb</v>
      </c>
      <c r="C34" s="37" t="s">
        <v>132</v>
      </c>
      <c r="D34" s="37" t="s">
        <v>166</v>
      </c>
      <c r="E34" s="12"/>
      <c r="F34" s="12"/>
      <c r="G34" s="12" t="s">
        <v>46</v>
      </c>
      <c r="H34" s="39"/>
      <c r="I34" s="34" t="s">
        <v>113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6"/>
    </row>
    <row r="35" ht="13.5" customHeight="1">
      <c r="A35" s="36">
        <v>31.0</v>
      </c>
      <c r="B35" s="33" t="str">
        <f>ReactionList!A38</f>
        <v>Rheb_ppi_mTORC1</v>
      </c>
      <c r="C35" s="33" t="s">
        <v>132</v>
      </c>
      <c r="D35" s="37" t="s">
        <v>167</v>
      </c>
      <c r="E35" s="12"/>
      <c r="F35" s="12"/>
      <c r="G35" s="12" t="s">
        <v>46</v>
      </c>
      <c r="H35" s="38" t="str">
        <f t="shared" ref="H35:H36" si="5">HYPERLINK("https://www.ncbi.nlm.nih.gov/pubmed/29236692","Yang17_Rheb_mTORC1_structure")</f>
        <v>Yang17_Rheb_mTORC1_structure</v>
      </c>
      <c r="I35" s="3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6"/>
    </row>
    <row r="36" ht="13.5" customHeight="1">
      <c r="A36" s="36">
        <v>32.0</v>
      </c>
      <c r="B36" s="33" t="str">
        <f>ReactionList!A39</f>
        <v>PRAS40_ppi_mTORC1</v>
      </c>
      <c r="C36" s="33" t="s">
        <v>163</v>
      </c>
      <c r="D36" s="37" t="s">
        <v>168</v>
      </c>
      <c r="E36" s="12"/>
      <c r="F36" s="12"/>
      <c r="G36" s="12" t="s">
        <v>46</v>
      </c>
      <c r="H36" s="38" t="str">
        <f t="shared" si="5"/>
        <v>Yang17_Rheb_mTORC1_structure</v>
      </c>
      <c r="I36" s="35" t="s">
        <v>169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6"/>
    </row>
    <row r="37" ht="13.5" customHeight="1">
      <c r="A37" s="36">
        <v>33.0</v>
      </c>
      <c r="B37" s="33" t="str">
        <f>ReactionList!A24</f>
        <v>Grb2_ppi_SOS</v>
      </c>
      <c r="C37" s="33" t="s">
        <v>163</v>
      </c>
      <c r="D37" s="37" t="s">
        <v>170</v>
      </c>
      <c r="E37" s="12"/>
      <c r="F37" s="12"/>
      <c r="G37" s="12" t="s">
        <v>171</v>
      </c>
      <c r="H37" s="39"/>
      <c r="I37" s="3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6"/>
    </row>
    <row r="38" ht="13.5" customHeight="1">
      <c r="A38" s="36">
        <v>35.0</v>
      </c>
      <c r="B38" s="33" t="str">
        <f>ReactionList!A44</f>
        <v>mTORC1_p+_S6K_[HM(T389)]</v>
      </c>
      <c r="C38" s="33" t="s">
        <v>132</v>
      </c>
      <c r="D38" s="24" t="s">
        <v>172</v>
      </c>
      <c r="E38" s="12"/>
      <c r="F38" s="12"/>
      <c r="G38" s="12" t="s">
        <v>46</v>
      </c>
      <c r="H38" s="39"/>
      <c r="I38" s="3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6"/>
    </row>
    <row r="39" ht="13.5" customHeight="1">
      <c r="A39" s="36">
        <v>36.0</v>
      </c>
      <c r="B39" s="33" t="str">
        <f>ReactionList!A45</f>
        <v>PDK1_p+_S6K_[Tloop(T229)]</v>
      </c>
      <c r="C39" s="33" t="s">
        <v>132</v>
      </c>
      <c r="D39" s="37" t="s">
        <v>152</v>
      </c>
      <c r="E39" s="12"/>
      <c r="F39" s="12"/>
      <c r="G39" s="12" t="s">
        <v>46</v>
      </c>
      <c r="H39" s="39"/>
      <c r="I39" s="3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6"/>
    </row>
    <row r="40" ht="13.5" customHeight="1">
      <c r="A40" s="36">
        <v>37.0</v>
      </c>
      <c r="B40" s="33" t="s">
        <v>173</v>
      </c>
      <c r="C40" s="33" t="s">
        <v>144</v>
      </c>
      <c r="D40" s="37" t="s">
        <v>174</v>
      </c>
      <c r="E40" s="12"/>
      <c r="F40" s="12"/>
      <c r="G40" s="12" t="s">
        <v>72</v>
      </c>
      <c r="H40" s="39"/>
      <c r="I40" s="3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6"/>
    </row>
    <row r="41" ht="13.5" customHeight="1">
      <c r="A41" s="36">
        <v>38.0</v>
      </c>
      <c r="B41" s="33" t="s">
        <v>173</v>
      </c>
      <c r="C41" s="33" t="s">
        <v>144</v>
      </c>
      <c r="D41" s="37" t="s">
        <v>175</v>
      </c>
      <c r="E41" s="12"/>
      <c r="F41" s="12"/>
      <c r="G41" s="12" t="s">
        <v>72</v>
      </c>
      <c r="H41" s="39"/>
      <c r="I41" s="3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6"/>
    </row>
    <row r="42" ht="13.5" customHeight="1">
      <c r="A42" s="36"/>
      <c r="B42" s="37" t="s">
        <v>173</v>
      </c>
      <c r="C42" s="37" t="s">
        <v>144</v>
      </c>
      <c r="D42" s="37" t="s">
        <v>176</v>
      </c>
      <c r="E42" s="12"/>
      <c r="F42" s="12"/>
      <c r="G42" s="12" t="s">
        <v>72</v>
      </c>
      <c r="H42" s="39"/>
      <c r="I42" s="3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6"/>
    </row>
    <row r="43" ht="13.5" customHeight="1">
      <c r="A43" s="36">
        <v>39.0</v>
      </c>
      <c r="B43" s="33" t="str">
        <f>ReactionList!A49</f>
        <v>S6K_p+_rpS6_[(S235S236)]</v>
      </c>
      <c r="C43" s="33" t="s">
        <v>132</v>
      </c>
      <c r="D43" s="37" t="s">
        <v>173</v>
      </c>
      <c r="E43" s="12"/>
      <c r="F43" s="12"/>
      <c r="G43" s="12" t="s">
        <v>72</v>
      </c>
      <c r="H43" s="39"/>
      <c r="I43" s="3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6"/>
    </row>
    <row r="44" ht="13.5" customHeight="1">
      <c r="A44" s="36">
        <v>40.0</v>
      </c>
      <c r="B44" s="33" t="str">
        <f>ReactionList!A42</f>
        <v>Erk_p+_SOS_[(P)]</v>
      </c>
      <c r="C44" s="33" t="s">
        <v>132</v>
      </c>
      <c r="D44" s="37" t="s">
        <v>177</v>
      </c>
      <c r="E44" s="12"/>
      <c r="F44" s="12"/>
      <c r="G44" s="12" t="s">
        <v>24</v>
      </c>
      <c r="H44" s="39"/>
      <c r="I44" s="3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6"/>
    </row>
    <row r="45" ht="13.5" customHeight="1">
      <c r="A45" s="36">
        <v>41.0</v>
      </c>
      <c r="B45" s="33" t="str">
        <f>ReactionList!A51</f>
        <v>Akt_p+_IKKa_[(T23)]</v>
      </c>
      <c r="C45" s="33" t="s">
        <v>132</v>
      </c>
      <c r="D45" s="37" t="s">
        <v>156</v>
      </c>
      <c r="E45" s="12"/>
      <c r="F45" s="12"/>
      <c r="G45" s="12" t="s">
        <v>46</v>
      </c>
      <c r="H45" s="38" t="str">
        <f t="shared" ref="H45:H46" si="6">HYPERLINK("https://www.ncbi.nlm.nih.gov/pmc/articles/PMC2767458/","Bai09_Akt_NFkB")</f>
        <v>Bai09_Akt_NFkB</v>
      </c>
      <c r="I45" s="3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6"/>
    </row>
    <row r="46" ht="13.5" customHeight="1">
      <c r="A46" s="36">
        <v>42.0</v>
      </c>
      <c r="B46" s="33" t="str">
        <f>ReactionList!A53</f>
        <v>IKKa_p+_IkBa_[(S32S36)]</v>
      </c>
      <c r="C46" s="33" t="s">
        <v>132</v>
      </c>
      <c r="D46" s="37" t="s">
        <v>178</v>
      </c>
      <c r="E46" s="12"/>
      <c r="F46" s="12"/>
      <c r="G46" s="12" t="s">
        <v>46</v>
      </c>
      <c r="H46" s="38" t="str">
        <f t="shared" si="6"/>
        <v>Bai09_Akt_NFkB</v>
      </c>
      <c r="I46" s="3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6"/>
    </row>
    <row r="47" ht="13.5" customHeight="1">
      <c r="A47" s="36">
        <v>43.0</v>
      </c>
      <c r="B47" s="33" t="str">
        <f>ReactionList!A55</f>
        <v>mTORC1_p+_EIF4EBP1_[(P)]</v>
      </c>
      <c r="C47" s="33" t="s">
        <v>132</v>
      </c>
      <c r="D47" s="24" t="s">
        <v>172</v>
      </c>
      <c r="E47" s="12"/>
      <c r="F47" s="12"/>
      <c r="G47" s="12" t="s">
        <v>46</v>
      </c>
      <c r="H47" s="39"/>
      <c r="I47" s="3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6"/>
    </row>
    <row r="48" ht="13.5" customHeight="1">
      <c r="A48" s="36">
        <v>44.0</v>
      </c>
      <c r="B48" s="33" t="str">
        <f>ReactionList!A57</f>
        <v>Erk_p+_RSK1_[CTKD(T573)]</v>
      </c>
      <c r="C48" s="33" t="s">
        <v>132</v>
      </c>
      <c r="D48" s="37" t="s">
        <v>177</v>
      </c>
      <c r="E48" s="12"/>
      <c r="F48" s="12"/>
      <c r="G48" s="12" t="s">
        <v>24</v>
      </c>
      <c r="H48" s="39"/>
      <c r="I48" s="35" t="s">
        <v>95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6"/>
    </row>
    <row r="49" ht="13.5" customHeight="1">
      <c r="A49" s="36">
        <v>45.0</v>
      </c>
      <c r="B49" s="33" t="str">
        <f>ReactionList!A59</f>
        <v>RSK1_ap+_RSK1_[(S380)]</v>
      </c>
      <c r="C49" s="33" t="s">
        <v>132</v>
      </c>
      <c r="D49" s="37" t="s">
        <v>179</v>
      </c>
      <c r="E49" s="12"/>
      <c r="F49" s="12"/>
      <c r="G49" s="12" t="s">
        <v>24</v>
      </c>
      <c r="H49" s="39"/>
      <c r="I49" s="35" t="s">
        <v>95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6"/>
    </row>
    <row r="50" ht="13.5" customHeight="1">
      <c r="A50" s="36">
        <v>46.0</v>
      </c>
      <c r="B50" s="33" t="str">
        <f>ReactionList!A62</f>
        <v>PDK1_ppi_RSK1</v>
      </c>
      <c r="C50" s="33" t="s">
        <v>132</v>
      </c>
      <c r="D50" s="37" t="s">
        <v>180</v>
      </c>
      <c r="E50" s="12"/>
      <c r="F50" s="12"/>
      <c r="G50" s="12" t="s">
        <v>24</v>
      </c>
      <c r="H50" s="39"/>
      <c r="I50" s="35" t="s">
        <v>95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6"/>
    </row>
    <row r="51" ht="13.5" customHeight="1">
      <c r="A51" s="36">
        <v>47.0</v>
      </c>
      <c r="B51" s="33" t="str">
        <f>ReactionList!A63</f>
        <v>PDK1_p+_RSK1_[NTKD(S221)]</v>
      </c>
      <c r="C51" s="33" t="s">
        <v>132</v>
      </c>
      <c r="D51" s="37" t="s">
        <v>181</v>
      </c>
      <c r="E51" s="12"/>
      <c r="F51" s="12"/>
      <c r="G51" s="12" t="s">
        <v>24</v>
      </c>
      <c r="H51" s="39"/>
      <c r="I51" s="3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6"/>
    </row>
    <row r="52" ht="13.5" customHeight="1">
      <c r="A52" s="36">
        <v>48.0</v>
      </c>
      <c r="B52" s="33" t="s">
        <v>182</v>
      </c>
      <c r="C52" s="33" t="s">
        <v>144</v>
      </c>
      <c r="D52" s="37" t="s">
        <v>179</v>
      </c>
      <c r="E52" s="12"/>
      <c r="F52" s="12"/>
      <c r="G52" s="12" t="s">
        <v>24</v>
      </c>
      <c r="H52" s="39"/>
      <c r="I52" s="3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6"/>
    </row>
    <row r="53" ht="13.5" customHeight="1">
      <c r="A53" s="36">
        <v>49.0</v>
      </c>
      <c r="B53" s="33" t="s">
        <v>182</v>
      </c>
      <c r="C53" s="33" t="s">
        <v>144</v>
      </c>
      <c r="D53" s="37" t="s">
        <v>183</v>
      </c>
      <c r="E53" s="12"/>
      <c r="F53" s="12"/>
      <c r="G53" s="12" t="s">
        <v>24</v>
      </c>
      <c r="H53" s="39"/>
      <c r="I53" s="3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6"/>
    </row>
    <row r="54" ht="13.5" customHeight="1">
      <c r="A54" s="36">
        <v>50.0</v>
      </c>
      <c r="B54" s="33" t="str">
        <f>ReactionList!A48</f>
        <v>RSK1_p+_rpS6_[(S235S236)]</v>
      </c>
      <c r="C54" s="33" t="s">
        <v>132</v>
      </c>
      <c r="D54" s="37" t="s">
        <v>182</v>
      </c>
      <c r="E54" s="12"/>
      <c r="F54" s="12"/>
      <c r="G54" s="12" t="s">
        <v>24</v>
      </c>
      <c r="H54" s="39"/>
      <c r="I54" s="3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6"/>
    </row>
    <row r="55" ht="13.5" customHeight="1">
      <c r="A55" s="36">
        <v>51.0</v>
      </c>
      <c r="B55" s="33" t="str">
        <f>ReactionList!A67</f>
        <v>RSK1_p+_GSK3b_[(S9)]</v>
      </c>
      <c r="C55" s="33" t="s">
        <v>132</v>
      </c>
      <c r="D55" s="37" t="s">
        <v>182</v>
      </c>
      <c r="E55" s="12"/>
      <c r="F55" s="12"/>
      <c r="G55" s="12" t="s">
        <v>24</v>
      </c>
      <c r="H55" s="39"/>
      <c r="I55" s="3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6"/>
    </row>
    <row r="56" ht="13.5" customHeight="1">
      <c r="A56" s="36">
        <v>52.0</v>
      </c>
      <c r="B56" s="33" t="str">
        <f>ReactionList!A66</f>
        <v>S6K_p+_GSK3b_[(S9)]</v>
      </c>
      <c r="C56" s="33" t="s">
        <v>132</v>
      </c>
      <c r="D56" s="37" t="s">
        <v>173</v>
      </c>
      <c r="E56" s="12"/>
      <c r="F56" s="12"/>
      <c r="G56" s="12" t="s">
        <v>72</v>
      </c>
      <c r="H56" s="39"/>
      <c r="I56" s="3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6"/>
    </row>
    <row r="57" ht="13.5" customHeight="1">
      <c r="A57" s="36">
        <v>55.0</v>
      </c>
      <c r="B57" s="33" t="str">
        <f>ReactionList!A69</f>
        <v>S6K_p+_IRS1_[(S636S639)]</v>
      </c>
      <c r="C57" s="33" t="s">
        <v>132</v>
      </c>
      <c r="D57" s="37" t="s">
        <v>173</v>
      </c>
      <c r="E57" s="12"/>
      <c r="F57" s="12"/>
      <c r="G57" s="12" t="s">
        <v>72</v>
      </c>
      <c r="H57" s="39"/>
      <c r="I57" s="3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6"/>
    </row>
    <row r="58" ht="13.5" customHeight="1">
      <c r="A58" s="36">
        <v>53.0</v>
      </c>
      <c r="B58" s="33" t="str">
        <f>ReactionList!A65</f>
        <v>Akt_p+_GSK3b_[(S9)]</v>
      </c>
      <c r="C58" s="33" t="s">
        <v>132</v>
      </c>
      <c r="D58" s="37" t="s">
        <v>156</v>
      </c>
      <c r="E58" s="12"/>
      <c r="F58" s="12"/>
      <c r="G58" s="12" t="s">
        <v>46</v>
      </c>
      <c r="H58" s="39"/>
      <c r="I58" s="3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6"/>
    </row>
    <row r="59" ht="13.5" customHeight="1">
      <c r="A59" s="36">
        <v>56.0</v>
      </c>
      <c r="B59" s="33" t="str">
        <f>ReactionList!A22</f>
        <v>mTORC2_p+_Akt_[(S473)]</v>
      </c>
      <c r="C59" s="33" t="s">
        <v>132</v>
      </c>
      <c r="D59" s="37" t="s">
        <v>184</v>
      </c>
      <c r="E59" s="12"/>
      <c r="F59" s="12"/>
      <c r="G59" s="12" t="s">
        <v>46</v>
      </c>
      <c r="H59" s="38" t="str">
        <f>HYPERLINK("https://www.ncbi.nlm.nih.gov/pmc/articles/PMC4631654/","Liu15_PIP3_mTORC2")</f>
        <v>Liu15_PIP3_mTORC2</v>
      </c>
      <c r="I59" s="35" t="s">
        <v>109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6"/>
    </row>
    <row r="60" ht="13.5" customHeight="1">
      <c r="A60" s="36">
        <v>57.0</v>
      </c>
      <c r="B60" s="33" t="str">
        <f>ReactionList!A72</f>
        <v>Akt_p+_mTORC1_[mTOR(S2448)]</v>
      </c>
      <c r="C60" s="33" t="s">
        <v>132</v>
      </c>
      <c r="D60" s="37" t="s">
        <v>156</v>
      </c>
      <c r="E60" s="12"/>
      <c r="F60" s="12"/>
      <c r="G60" s="12" t="s">
        <v>46</v>
      </c>
      <c r="H60" s="39"/>
      <c r="I60" s="3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6"/>
    </row>
    <row r="61" ht="13.5" customHeight="1">
      <c r="A61" s="36">
        <v>58.0</v>
      </c>
      <c r="B61" s="33" t="s">
        <v>154</v>
      </c>
      <c r="C61" s="33" t="s">
        <v>185</v>
      </c>
      <c r="D61" s="37" t="s">
        <v>186</v>
      </c>
      <c r="E61" s="12"/>
      <c r="F61" s="12"/>
      <c r="G61" s="12" t="s">
        <v>46</v>
      </c>
      <c r="H61" s="39"/>
      <c r="I61" s="3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6"/>
    </row>
    <row r="62" ht="13.5" customHeight="1">
      <c r="A62" s="36">
        <v>59.0</v>
      </c>
      <c r="B62" s="33" t="s">
        <v>154</v>
      </c>
      <c r="C62" s="33" t="s">
        <v>185</v>
      </c>
      <c r="D62" s="37" t="s">
        <v>187</v>
      </c>
      <c r="E62" s="12"/>
      <c r="F62" s="12"/>
      <c r="G62" s="12" t="s">
        <v>46</v>
      </c>
      <c r="H62" s="39"/>
      <c r="I62" s="3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6"/>
    </row>
    <row r="63" ht="13.5" customHeight="1">
      <c r="A63" s="36">
        <v>60.0</v>
      </c>
      <c r="B63" s="33" t="str">
        <f>ReactionList!A76</f>
        <v>Ras_ppi_PI3K1A</v>
      </c>
      <c r="C63" s="33" t="s">
        <v>132</v>
      </c>
      <c r="D63" s="37" t="s">
        <v>134</v>
      </c>
      <c r="E63" s="12"/>
      <c r="F63" s="12"/>
      <c r="G63" s="12" t="s">
        <v>46</v>
      </c>
      <c r="H63" s="39"/>
      <c r="I63" s="3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6"/>
    </row>
    <row r="64" ht="13.5" customHeight="1">
      <c r="A64" s="36">
        <v>61.0</v>
      </c>
      <c r="B64" s="33" t="s">
        <v>188</v>
      </c>
      <c r="C64" s="37" t="s">
        <v>132</v>
      </c>
      <c r="D64" s="37" t="s">
        <v>157</v>
      </c>
      <c r="E64" s="12"/>
      <c r="F64" s="12"/>
      <c r="G64" s="12" t="s">
        <v>46</v>
      </c>
      <c r="H64" s="39"/>
      <c r="I64" s="3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6"/>
    </row>
    <row r="65" ht="13.5" customHeight="1">
      <c r="A65" s="36">
        <v>62.0</v>
      </c>
      <c r="B65" s="33" t="s">
        <v>189</v>
      </c>
      <c r="C65" s="37" t="s">
        <v>132</v>
      </c>
      <c r="D65" s="37" t="s">
        <v>138</v>
      </c>
      <c r="E65" s="12"/>
      <c r="F65" s="12"/>
      <c r="G65" s="12" t="s">
        <v>18</v>
      </c>
      <c r="H65" s="39"/>
      <c r="I65" s="3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6"/>
    </row>
    <row r="66" ht="13.5" customHeight="1">
      <c r="A66" s="36">
        <v>63.0</v>
      </c>
      <c r="B66" s="33" t="s">
        <v>190</v>
      </c>
      <c r="C66" s="37" t="s">
        <v>132</v>
      </c>
      <c r="D66" s="37" t="s">
        <v>191</v>
      </c>
      <c r="E66" s="12"/>
      <c r="F66" s="12"/>
      <c r="G66" s="12" t="s">
        <v>24</v>
      </c>
      <c r="H66" s="39"/>
      <c r="I66" s="3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6"/>
    </row>
    <row r="67" ht="13.5" customHeight="1">
      <c r="A67" s="36">
        <v>64.0</v>
      </c>
      <c r="B67" s="33" t="s">
        <v>192</v>
      </c>
      <c r="C67" s="37" t="s">
        <v>132</v>
      </c>
      <c r="D67" s="37" t="s">
        <v>193</v>
      </c>
      <c r="E67" s="12"/>
      <c r="F67" s="12"/>
      <c r="G67" s="12" t="s">
        <v>194</v>
      </c>
      <c r="H67" s="39"/>
      <c r="I67" s="3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6"/>
    </row>
    <row r="68" ht="13.5" customHeight="1">
      <c r="A68" s="36">
        <v>65.0</v>
      </c>
      <c r="B68" s="37" t="s">
        <v>195</v>
      </c>
      <c r="C68" s="37" t="s">
        <v>132</v>
      </c>
      <c r="D68" s="37" t="s">
        <v>196</v>
      </c>
      <c r="E68" s="12"/>
      <c r="F68" s="12"/>
      <c r="G68" s="12" t="s">
        <v>24</v>
      </c>
      <c r="H68" s="39"/>
      <c r="I68" s="3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6"/>
    </row>
    <row r="69" ht="13.5" customHeight="1">
      <c r="A69" s="36">
        <v>66.0</v>
      </c>
      <c r="B69" s="33" t="s">
        <v>197</v>
      </c>
      <c r="C69" s="37" t="s">
        <v>132</v>
      </c>
      <c r="D69" s="37" t="s">
        <v>198</v>
      </c>
      <c r="E69" s="12"/>
      <c r="F69" s="12"/>
      <c r="G69" s="12" t="s">
        <v>46</v>
      </c>
      <c r="H69" s="39"/>
      <c r="I69" s="3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6"/>
    </row>
    <row r="70" ht="13.5" customHeight="1">
      <c r="A70" s="36">
        <v>67.0</v>
      </c>
      <c r="B70" s="37" t="s">
        <v>199</v>
      </c>
      <c r="C70" s="37" t="s">
        <v>132</v>
      </c>
      <c r="D70" s="37" t="s">
        <v>180</v>
      </c>
      <c r="E70" s="12"/>
      <c r="F70" s="12"/>
      <c r="G70" s="12" t="s">
        <v>24</v>
      </c>
      <c r="H70" s="39"/>
      <c r="I70" s="3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6"/>
    </row>
    <row r="71" ht="13.5" customHeight="1">
      <c r="A71" s="36">
        <v>68.0</v>
      </c>
      <c r="B71" s="37" t="s">
        <v>200</v>
      </c>
      <c r="C71" s="37" t="s">
        <v>132</v>
      </c>
      <c r="D71" s="37" t="s">
        <v>201</v>
      </c>
      <c r="E71" s="12"/>
      <c r="F71" s="12"/>
      <c r="G71" s="12" t="s">
        <v>202</v>
      </c>
      <c r="H71" s="39"/>
      <c r="I71" s="3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6"/>
    </row>
    <row r="72" ht="13.5" customHeight="1">
      <c r="A72" s="43"/>
      <c r="B72" s="37" t="s">
        <v>203</v>
      </c>
      <c r="C72" s="44" t="s">
        <v>132</v>
      </c>
      <c r="D72" s="44" t="s">
        <v>204</v>
      </c>
      <c r="E72" s="41"/>
      <c r="F72" s="41"/>
      <c r="G72" s="41" t="s">
        <v>46</v>
      </c>
      <c r="H72" s="45"/>
      <c r="I72" s="4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B73" s="33" t="str">
        <f>ReactionList!A77</f>
        <v>Grb2_ppi_EGFR</v>
      </c>
      <c r="C73" s="24" t="s">
        <v>132</v>
      </c>
      <c r="D73" s="24" t="s">
        <v>138</v>
      </c>
      <c r="F73" s="24">
        <v>-1.0</v>
      </c>
      <c r="G73" s="12" t="s">
        <v>18</v>
      </c>
    </row>
    <row r="74">
      <c r="B74" s="33" t="str">
        <f>ReactionList!A82</f>
        <v>RalGEF_ppi_Ras</v>
      </c>
      <c r="C74" s="24" t="s">
        <v>132</v>
      </c>
      <c r="D74" s="24" t="s">
        <v>134</v>
      </c>
      <c r="E74" s="24"/>
      <c r="F74" s="24">
        <v>-1.0</v>
      </c>
      <c r="G74" s="24" t="s">
        <v>24</v>
      </c>
      <c r="H74" s="25" t="str">
        <f t="shared" ref="H74:H76" si="7">HYPERLINK("https://www.sciencedirect.com/science/article/pii/S0960982298701836","Wolthuis98_Ras_Ral")</f>
        <v>Wolthuis98_Ras_Ral</v>
      </c>
      <c r="I74" s="24" t="s">
        <v>205</v>
      </c>
    </row>
    <row r="75">
      <c r="B75" s="33" t="str">
        <f>ReactionList!A83</f>
        <v>RalGEF_ppi_Ral</v>
      </c>
      <c r="C75" s="24" t="s">
        <v>132</v>
      </c>
      <c r="D75" s="24" t="s">
        <v>206</v>
      </c>
      <c r="E75" s="24"/>
      <c r="F75" s="24">
        <v>-1.0</v>
      </c>
      <c r="G75" s="24" t="s">
        <v>24</v>
      </c>
      <c r="H75" s="25" t="str">
        <f t="shared" si="7"/>
        <v>Wolthuis98_Ras_Ral</v>
      </c>
      <c r="I75" s="24" t="s">
        <v>207</v>
      </c>
    </row>
    <row r="76">
      <c r="B76" s="33" t="str">
        <f>ReactionList!A80</f>
        <v>Ral_GEx_Ral_[(GnP)]</v>
      </c>
      <c r="C76" s="24" t="s">
        <v>132</v>
      </c>
      <c r="D76" s="24" t="s">
        <v>208</v>
      </c>
      <c r="E76" s="24"/>
      <c r="F76" s="24">
        <v>-1.0</v>
      </c>
      <c r="G76" s="24" t="s">
        <v>24</v>
      </c>
      <c r="H76" s="25" t="str">
        <f t="shared" si="7"/>
        <v>Wolthuis98_Ras_Ral</v>
      </c>
      <c r="I76" s="24" t="s">
        <v>209</v>
      </c>
    </row>
    <row r="77">
      <c r="B77" s="33" t="str">
        <f>ReactionList!A84</f>
        <v>Akt_p+_uKinase2_[(P)]</v>
      </c>
      <c r="C77" s="24" t="s">
        <v>132</v>
      </c>
      <c r="D77" s="24" t="s">
        <v>156</v>
      </c>
      <c r="F77" s="24">
        <v>-1.0</v>
      </c>
    </row>
    <row r="78">
      <c r="B78" s="33" t="str">
        <f>ReactionList!A85</f>
        <v>uKinase2_p+_Erk_[(T202Y204)]</v>
      </c>
      <c r="C78" s="24" t="s">
        <v>132</v>
      </c>
      <c r="D78" s="24" t="s">
        <v>210</v>
      </c>
      <c r="E78" s="24"/>
      <c r="F78" s="24">
        <v>-1.0</v>
      </c>
    </row>
    <row r="79">
      <c r="B79" t="str">
        <f>ReactionList!A60</f>
        <v>Cot_p+_RSK1_[(S380)]</v>
      </c>
      <c r="C79" s="24" t="s">
        <v>132</v>
      </c>
      <c r="D79" s="24" t="s">
        <v>211</v>
      </c>
      <c r="G79" s="24" t="s">
        <v>46</v>
      </c>
    </row>
    <row r="80">
      <c r="B80" t="str">
        <f>ReactionList!A87</f>
        <v>Akt_p+_Cot_[(P)]</v>
      </c>
      <c r="C80" s="24" t="s">
        <v>132</v>
      </c>
      <c r="D80" s="24" t="s">
        <v>156</v>
      </c>
      <c r="G80" s="24" t="s">
        <v>46</v>
      </c>
    </row>
    <row r="81">
      <c r="B81" s="24" t="s">
        <v>212</v>
      </c>
      <c r="C81" s="24" t="s">
        <v>132</v>
      </c>
      <c r="D81" s="24" t="s">
        <v>213</v>
      </c>
      <c r="G81" s="24" t="s">
        <v>202</v>
      </c>
    </row>
    <row r="82">
      <c r="B82" t="str">
        <f>ReactionList!A89</f>
        <v>Erk_p+_IRS1_[(S636S639)]</v>
      </c>
      <c r="C82" s="24" t="s">
        <v>132</v>
      </c>
      <c r="D82" s="37" t="s">
        <v>177</v>
      </c>
      <c r="G82" s="24" t="s">
        <v>24</v>
      </c>
    </row>
    <row r="83">
      <c r="B83" s="24" t="s">
        <v>214</v>
      </c>
      <c r="C83" s="24" t="s">
        <v>132</v>
      </c>
      <c r="D83" s="24" t="s">
        <v>215</v>
      </c>
      <c r="G83" s="12" t="s">
        <v>72</v>
      </c>
    </row>
    <row r="84">
      <c r="B84" t="str">
        <f>ReactionList!A92</f>
        <v>S6K_[CTD]_ipi_S6K_[NTD]</v>
      </c>
      <c r="C84" s="24" t="s">
        <v>163</v>
      </c>
      <c r="D84" s="24" t="s">
        <v>215</v>
      </c>
      <c r="G84" s="12" t="s">
        <v>72</v>
      </c>
      <c r="H84" s="19" t="str">
        <f>HYPERLINK("https://portlandpress.com/biochemj/article-lookup/doi/10.1042/BJ20110892","Magnuson12_mTOR_S6K_Review")</f>
        <v>Magnuson12_mTOR_S6K_Review</v>
      </c>
    </row>
    <row r="85">
      <c r="B85" t="str">
        <f>ReactionList!A90</f>
        <v>Erk_p+_S6K_[CTD(T421S424)]</v>
      </c>
      <c r="C85" s="24" t="s">
        <v>132</v>
      </c>
      <c r="D85" s="24" t="s">
        <v>177</v>
      </c>
      <c r="G85" s="24" t="s">
        <v>24</v>
      </c>
    </row>
    <row r="86">
      <c r="B86" s="24" t="s">
        <v>172</v>
      </c>
      <c r="C86" s="24" t="s">
        <v>144</v>
      </c>
      <c r="D86" s="24" t="s">
        <v>198</v>
      </c>
      <c r="G86" s="24" t="s">
        <v>46</v>
      </c>
    </row>
    <row r="87">
      <c r="B87" s="24" t="s">
        <v>172</v>
      </c>
      <c r="C87" s="24" t="s">
        <v>144</v>
      </c>
      <c r="D87" s="24" t="s">
        <v>216</v>
      </c>
      <c r="G87" s="24" t="s">
        <v>46</v>
      </c>
    </row>
    <row r="88">
      <c r="B88" s="24" t="s">
        <v>172</v>
      </c>
      <c r="C88" s="24" t="s">
        <v>144</v>
      </c>
      <c r="D88" s="24" t="s">
        <v>217</v>
      </c>
      <c r="G88" s="24" t="s">
        <v>46</v>
      </c>
    </row>
    <row r="165" ht="13.5" customHeight="1">
      <c r="A165" s="28"/>
      <c r="B165" s="30"/>
      <c r="C165" s="30"/>
      <c r="D165" s="30"/>
      <c r="E165" s="30"/>
      <c r="F165" s="30"/>
      <c r="G165" s="30"/>
      <c r="H165" s="30"/>
      <c r="I165" s="30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ht="13.5" customHeight="1">
      <c r="A166" s="28"/>
      <c r="B166" s="30"/>
      <c r="C166" s="30"/>
      <c r="D166" s="30"/>
      <c r="E166" s="30"/>
      <c r="F166" s="30"/>
      <c r="G166" s="30"/>
      <c r="H166" s="30"/>
      <c r="I166" s="30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ht="13.5" customHeight="1">
      <c r="A167" s="28"/>
      <c r="B167" s="30"/>
      <c r="C167" s="30"/>
      <c r="D167" s="30"/>
      <c r="E167" s="30"/>
      <c r="F167" s="30"/>
      <c r="G167" s="30"/>
      <c r="H167" s="30"/>
      <c r="I167" s="30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ht="13.5" customHeight="1">
      <c r="A168" s="28"/>
      <c r="B168" s="30"/>
      <c r="C168" s="30"/>
      <c r="D168" s="30"/>
      <c r="E168" s="30"/>
      <c r="F168" s="30"/>
      <c r="G168" s="30"/>
      <c r="H168" s="30"/>
      <c r="I168" s="30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ht="13.5" customHeight="1">
      <c r="A169" s="28"/>
      <c r="B169" s="30"/>
      <c r="C169" s="30"/>
      <c r="D169" s="30"/>
      <c r="E169" s="30"/>
      <c r="F169" s="30"/>
      <c r="G169" s="30"/>
      <c r="H169" s="30"/>
      <c r="I169" s="30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ht="13.5" customHeight="1">
      <c r="A170" s="28"/>
      <c r="B170" s="30"/>
      <c r="C170" s="30"/>
      <c r="D170" s="30"/>
      <c r="E170" s="30"/>
      <c r="F170" s="30"/>
      <c r="G170" s="30"/>
      <c r="H170" s="30"/>
      <c r="I170" s="30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ht="13.5" customHeight="1">
      <c r="A171" s="28"/>
      <c r="B171" s="30"/>
      <c r="C171" s="30"/>
      <c r="D171" s="30"/>
      <c r="E171" s="30"/>
      <c r="F171" s="30"/>
      <c r="G171" s="30"/>
      <c r="H171" s="30"/>
      <c r="I171" s="30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ht="13.5" customHeight="1">
      <c r="A172" s="28"/>
      <c r="B172" s="30"/>
      <c r="C172" s="30"/>
      <c r="D172" s="30"/>
      <c r="E172" s="30"/>
      <c r="F172" s="30"/>
      <c r="G172" s="30"/>
      <c r="H172" s="30"/>
      <c r="I172" s="30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ht="13.5" customHeight="1">
      <c r="A173" s="28"/>
      <c r="B173" s="30"/>
      <c r="C173" s="30"/>
      <c r="D173" s="30"/>
      <c r="E173" s="30"/>
      <c r="F173" s="30"/>
      <c r="G173" s="30"/>
      <c r="H173" s="30"/>
      <c r="I173" s="30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ht="13.5" customHeight="1">
      <c r="A174" s="28"/>
      <c r="B174" s="30"/>
      <c r="C174" s="30"/>
      <c r="D174" s="30"/>
      <c r="E174" s="30"/>
      <c r="F174" s="30"/>
      <c r="G174" s="30"/>
      <c r="H174" s="30"/>
      <c r="I174" s="30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ht="13.5" customHeight="1">
      <c r="A175" s="28"/>
      <c r="B175" s="30"/>
      <c r="C175" s="30"/>
      <c r="D175" s="30"/>
      <c r="E175" s="30"/>
      <c r="F175" s="30"/>
      <c r="G175" s="30"/>
      <c r="H175" s="30"/>
      <c r="I175" s="30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ht="13.5" customHeight="1">
      <c r="A176" s="28"/>
      <c r="B176" s="30"/>
      <c r="C176" s="30"/>
      <c r="D176" s="30"/>
      <c r="E176" s="30"/>
      <c r="F176" s="30"/>
      <c r="G176" s="30"/>
      <c r="H176" s="30"/>
      <c r="I176" s="30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ht="13.5" customHeight="1">
      <c r="A177" s="28"/>
      <c r="B177" s="30"/>
      <c r="C177" s="30"/>
      <c r="D177" s="30"/>
      <c r="E177" s="30"/>
      <c r="F177" s="30"/>
      <c r="G177" s="30"/>
      <c r="H177" s="30"/>
      <c r="I177" s="30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ht="13.5" customHeight="1">
      <c r="A178" s="28"/>
      <c r="B178" s="30"/>
      <c r="C178" s="30"/>
      <c r="D178" s="30"/>
      <c r="E178" s="30"/>
      <c r="F178" s="30"/>
      <c r="G178" s="30"/>
      <c r="H178" s="30"/>
      <c r="I178" s="30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ht="13.5" customHeight="1">
      <c r="A179" s="28"/>
      <c r="B179" s="30"/>
      <c r="C179" s="30"/>
      <c r="D179" s="30"/>
      <c r="E179" s="30"/>
      <c r="F179" s="30"/>
      <c r="G179" s="30"/>
      <c r="H179" s="30"/>
      <c r="I179" s="30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ht="13.5" customHeight="1">
      <c r="A180" s="28"/>
      <c r="B180" s="30"/>
      <c r="C180" s="30"/>
      <c r="D180" s="30"/>
      <c r="E180" s="30"/>
      <c r="F180" s="30"/>
      <c r="G180" s="30"/>
      <c r="H180" s="30"/>
      <c r="I180" s="30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ht="13.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ht="13.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ht="13.5" customHeight="1">
      <c r="A183" s="28"/>
      <c r="B183" s="28"/>
      <c r="C183" s="28"/>
      <c r="D183" s="28"/>
      <c r="E183" s="30"/>
      <c r="F183" s="30"/>
      <c r="G183" s="30"/>
      <c r="H183" s="29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ht="13.5" customHeight="1">
      <c r="A184" s="28"/>
      <c r="B184" s="30"/>
      <c r="C184" s="28"/>
      <c r="D184" s="28"/>
      <c r="E184" s="30"/>
      <c r="F184" s="30"/>
      <c r="G184" s="30"/>
      <c r="H184" s="29"/>
      <c r="I184" s="30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ht="13.5" customHeight="1">
      <c r="A185" s="28"/>
      <c r="B185" s="30"/>
      <c r="C185" s="28"/>
      <c r="D185" s="30"/>
      <c r="E185" s="30"/>
      <c r="F185" s="30"/>
      <c r="G185" s="30"/>
      <c r="H185" s="29"/>
      <c r="I185" s="30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ht="13.5" customHeight="1">
      <c r="A186" s="28"/>
      <c r="B186" s="28"/>
      <c r="C186" s="30"/>
      <c r="D186" s="30"/>
      <c r="E186" s="30"/>
      <c r="F186" s="30"/>
      <c r="G186" s="30"/>
      <c r="H186" s="29"/>
      <c r="I186" s="30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ht="13.5" customHeight="1">
      <c r="A187" s="28"/>
      <c r="B187" s="28"/>
      <c r="C187" s="28"/>
      <c r="D187" s="30"/>
      <c r="E187" s="30"/>
      <c r="F187" s="30"/>
      <c r="G187" s="30"/>
      <c r="H187" s="29"/>
      <c r="I187" s="30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ht="13.5" customHeight="1">
      <c r="A188" s="28"/>
      <c r="B188" s="28"/>
      <c r="C188" s="30"/>
      <c r="D188" s="30"/>
      <c r="E188" s="30"/>
      <c r="F188" s="30"/>
      <c r="G188" s="30"/>
      <c r="H188" s="29"/>
      <c r="I188" s="30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ht="13.5" customHeight="1">
      <c r="A189" s="28"/>
      <c r="B189" s="28"/>
      <c r="C189" s="28"/>
      <c r="D189" s="30"/>
      <c r="E189" s="30"/>
      <c r="F189" s="30"/>
      <c r="G189" s="30"/>
      <c r="H189" s="29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 ht="13.5" customHeight="1">
      <c r="A190" s="28"/>
      <c r="B190" s="28"/>
      <c r="C190" s="28"/>
      <c r="D190" s="30"/>
      <c r="E190" s="30"/>
      <c r="F190" s="30"/>
      <c r="G190" s="30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 ht="13.5" customHeight="1">
      <c r="A191" s="28"/>
      <c r="B191" s="28"/>
      <c r="C191" s="28"/>
      <c r="D191" s="30"/>
      <c r="E191" s="30"/>
      <c r="F191" s="30"/>
      <c r="G191" s="30"/>
      <c r="H191" s="29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 ht="13.5" customHeight="1">
      <c r="A192" s="28"/>
      <c r="B192" s="30"/>
      <c r="C192" s="30"/>
      <c r="D192" s="30"/>
      <c r="E192" s="30"/>
      <c r="F192" s="30"/>
      <c r="G192" s="30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 ht="13.5" customHeight="1">
      <c r="A193" s="28"/>
      <c r="B193" s="30"/>
      <c r="C193" s="30"/>
      <c r="D193" s="30"/>
      <c r="E193" s="30"/>
      <c r="F193" s="30"/>
      <c r="G193" s="30"/>
      <c r="H193" s="29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 ht="13.5" customHeight="1">
      <c r="A194" s="28"/>
      <c r="B194" s="30"/>
      <c r="C194" s="30"/>
      <c r="D194" s="30"/>
      <c r="E194" s="30"/>
      <c r="F194" s="30"/>
      <c r="G194" s="30"/>
      <c r="H194" s="29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 ht="13.5" customHeight="1">
      <c r="A195" s="28"/>
      <c r="B195" s="28"/>
      <c r="C195" s="28"/>
      <c r="D195" s="28"/>
      <c r="E195" s="30"/>
      <c r="F195" s="30"/>
      <c r="G195" s="30"/>
      <c r="H195" s="29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 ht="13.5" customHeight="1">
      <c r="A196" s="28"/>
      <c r="B196" s="28"/>
      <c r="C196" s="28"/>
      <c r="D196" s="30"/>
      <c r="E196" s="30"/>
      <c r="F196" s="30"/>
      <c r="G196" s="30"/>
      <c r="H196" s="29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 ht="13.5" customHeight="1">
      <c r="A197" s="28"/>
      <c r="B197" s="28"/>
      <c r="C197" s="28"/>
      <c r="D197" s="28"/>
      <c r="E197" s="30"/>
      <c r="F197" s="30"/>
      <c r="G197" s="30"/>
      <c r="H197" s="29"/>
      <c r="I197" s="30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 ht="13.5" customHeight="1">
      <c r="A198" s="28"/>
      <c r="B198" s="30"/>
      <c r="C198" s="30"/>
      <c r="D198" s="30"/>
      <c r="E198" s="30"/>
      <c r="F198" s="30"/>
      <c r="G198" s="30"/>
      <c r="H198" s="29"/>
      <c r="I198" s="30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 ht="13.5" customHeight="1">
      <c r="A199" s="28"/>
      <c r="B199" s="30"/>
      <c r="C199" s="28"/>
      <c r="D199" s="28"/>
      <c r="E199" s="30"/>
      <c r="F199" s="30"/>
      <c r="G199" s="30"/>
      <c r="H199" s="29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 ht="13.5" customHeight="1">
      <c r="A200" s="28"/>
      <c r="B200" s="30"/>
      <c r="C200" s="28"/>
      <c r="D200" s="30"/>
      <c r="E200" s="30"/>
      <c r="F200" s="30"/>
      <c r="G200" s="30"/>
      <c r="H200" s="29"/>
      <c r="I200" s="30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 ht="13.5" customHeight="1">
      <c r="A201" s="28"/>
      <c r="B201" s="30"/>
      <c r="C201" s="28"/>
      <c r="D201" s="28"/>
      <c r="E201" s="30"/>
      <c r="F201" s="30"/>
      <c r="G201" s="30"/>
      <c r="H201" s="29"/>
      <c r="I201" s="30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 ht="13.5" customHeight="1">
      <c r="A202" s="28"/>
      <c r="B202" s="30"/>
      <c r="C202" s="30"/>
      <c r="D202" s="28"/>
      <c r="E202" s="30"/>
      <c r="F202" s="30"/>
      <c r="G202" s="30"/>
      <c r="H202" s="29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 ht="13.5" customHeight="1">
      <c r="A203" s="28"/>
      <c r="B203" s="30"/>
      <c r="C203" s="30"/>
      <c r="D203" s="28"/>
      <c r="E203" s="30"/>
      <c r="F203" s="30"/>
      <c r="G203" s="30"/>
      <c r="H203" s="29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 ht="13.5" customHeight="1">
      <c r="A204" s="28"/>
      <c r="B204" s="30"/>
      <c r="C204" s="30"/>
      <c r="D204" s="30"/>
      <c r="E204" s="30"/>
      <c r="F204" s="30"/>
      <c r="G204" s="30"/>
      <c r="H204" s="29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 ht="13.5" customHeight="1">
      <c r="A205" s="28"/>
      <c r="B205" s="30"/>
      <c r="C205" s="30"/>
      <c r="D205" s="30"/>
      <c r="E205" s="30"/>
      <c r="F205" s="30"/>
      <c r="G205" s="30"/>
      <c r="H205" s="29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 ht="13.5" customHeight="1">
      <c r="A206" s="28"/>
      <c r="B206" s="28"/>
      <c r="C206" s="30"/>
      <c r="D206" s="30"/>
      <c r="E206" s="30"/>
      <c r="F206" s="30"/>
      <c r="G206" s="30"/>
      <c r="H206" s="29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 ht="13.5" customHeight="1">
      <c r="A207" s="28"/>
      <c r="B207" s="30"/>
      <c r="C207" s="30"/>
      <c r="D207" s="30"/>
      <c r="E207" s="30"/>
      <c r="F207" s="30"/>
      <c r="G207" s="30"/>
      <c r="H207" s="29"/>
      <c r="I207" s="30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 ht="13.5" customHeight="1">
      <c r="A208" s="28"/>
      <c r="B208" s="28"/>
      <c r="C208" s="28"/>
      <c r="D208" s="28"/>
      <c r="E208" s="30"/>
      <c r="F208" s="30"/>
      <c r="G208" s="30"/>
      <c r="H208" s="29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 ht="13.5" customHeight="1">
      <c r="A209" s="28"/>
      <c r="B209" s="30"/>
      <c r="C209" s="30"/>
      <c r="D209" s="30"/>
      <c r="E209" s="30"/>
      <c r="F209" s="30"/>
      <c r="G209" s="30"/>
      <c r="H209" s="29"/>
      <c r="I209" s="30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24" ht="13.5" customHeight="1">
      <c r="A224" s="28"/>
      <c r="B224" s="28"/>
      <c r="C224" s="28"/>
      <c r="D224" s="30"/>
      <c r="E224" s="30"/>
      <c r="F224" s="30"/>
      <c r="G224" s="30"/>
      <c r="H224" s="29"/>
      <c r="I224" s="30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 ht="13.5" customHeight="1">
      <c r="A225" s="28"/>
      <c r="B225" s="28"/>
      <c r="C225" s="30"/>
      <c r="D225" s="28"/>
      <c r="E225" s="30"/>
      <c r="F225" s="30"/>
      <c r="G225" s="30"/>
      <c r="H225" s="29"/>
      <c r="I225" s="30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 ht="13.5" customHeight="1">
      <c r="A226" s="28"/>
      <c r="B226" s="28"/>
      <c r="C226" s="30"/>
      <c r="D226" s="30"/>
      <c r="E226" s="30"/>
      <c r="F226" s="30"/>
      <c r="G226" s="30"/>
      <c r="H226" s="29"/>
      <c r="I226" s="30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 ht="13.5" customHeight="1">
      <c r="A227" s="28"/>
      <c r="B227" s="28"/>
      <c r="C227" s="28"/>
      <c r="D227" s="30"/>
      <c r="E227" s="30"/>
      <c r="F227" s="30"/>
      <c r="G227" s="30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 ht="13.5" customHeight="1">
      <c r="A228" s="28"/>
      <c r="B228" s="28"/>
      <c r="C228" s="28"/>
      <c r="D228" s="28"/>
      <c r="E228" s="30"/>
      <c r="F228" s="30"/>
      <c r="G228" s="30"/>
      <c r="H228" s="29"/>
      <c r="I228" s="30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 ht="13.5" customHeight="1">
      <c r="A229" s="28"/>
      <c r="B229" s="28"/>
      <c r="C229" s="28"/>
      <c r="D229" s="30"/>
      <c r="E229" s="30"/>
      <c r="F229" s="30"/>
      <c r="G229" s="30"/>
      <c r="H229" s="29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 ht="13.5" customHeight="1">
      <c r="A230" s="28"/>
      <c r="B230" s="28"/>
      <c r="C230" s="28"/>
      <c r="D230" s="30"/>
      <c r="E230" s="30"/>
      <c r="F230" s="30"/>
      <c r="G230" s="30"/>
      <c r="H230" s="29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 ht="13.5" customHeight="1">
      <c r="A231" s="28"/>
      <c r="B231" s="28"/>
      <c r="C231" s="28"/>
      <c r="D231" s="28"/>
      <c r="E231" s="30"/>
      <c r="F231" s="30"/>
      <c r="G231" s="30"/>
      <c r="H231" s="29"/>
      <c r="I231" s="30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 ht="13.5" customHeight="1">
      <c r="A232" s="28"/>
      <c r="B232" s="28"/>
      <c r="C232" s="30"/>
      <c r="D232" s="30"/>
      <c r="E232" s="30"/>
      <c r="F232" s="30"/>
      <c r="G232" s="30"/>
      <c r="H232" s="29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 ht="13.5" customHeight="1">
      <c r="A233" s="28"/>
      <c r="B233" s="28"/>
      <c r="C233" s="28"/>
      <c r="D233" s="28"/>
      <c r="E233" s="30"/>
      <c r="F233" s="30"/>
      <c r="G233" s="30"/>
      <c r="H233" s="29"/>
      <c r="I233" s="30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 ht="13.5" customHeight="1">
      <c r="A234" s="28"/>
      <c r="B234" s="28"/>
      <c r="C234" s="28"/>
      <c r="D234" s="30"/>
      <c r="E234" s="30"/>
      <c r="F234" s="30"/>
      <c r="G234" s="30"/>
      <c r="H234" s="29"/>
      <c r="I234" s="30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 ht="13.5" customHeight="1">
      <c r="A235" s="28"/>
      <c r="B235" s="28"/>
      <c r="C235" s="28"/>
      <c r="D235" s="28"/>
      <c r="E235" s="30"/>
      <c r="F235" s="30"/>
      <c r="G235" s="30"/>
      <c r="H235" s="29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 ht="13.5" customHeight="1">
      <c r="A236" s="28"/>
      <c r="B236" s="28"/>
      <c r="C236" s="28"/>
      <c r="D236" s="28"/>
      <c r="E236" s="30"/>
      <c r="F236" s="30"/>
      <c r="G236" s="30"/>
      <c r="H236" s="29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 ht="13.5" customHeight="1">
      <c r="A237" s="28"/>
      <c r="B237" s="28"/>
      <c r="C237" s="28"/>
      <c r="D237" s="28"/>
      <c r="E237" s="30"/>
      <c r="F237" s="30"/>
      <c r="G237" s="30"/>
      <c r="H237" s="29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 ht="13.5" customHeight="1">
      <c r="A238" s="28"/>
      <c r="B238" s="28"/>
      <c r="C238" s="28"/>
      <c r="D238" s="28"/>
      <c r="E238" s="30"/>
      <c r="F238" s="30"/>
      <c r="G238" s="30"/>
      <c r="H238" s="29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 ht="13.5" customHeight="1">
      <c r="A239" s="28"/>
      <c r="B239" s="30"/>
      <c r="C239" s="30"/>
      <c r="D239" s="30"/>
      <c r="E239" s="30"/>
      <c r="F239" s="30"/>
      <c r="G239" s="30"/>
      <c r="H239" s="29"/>
      <c r="I239" s="30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 ht="13.5" customHeight="1">
      <c r="A240" s="28"/>
      <c r="B240" s="30"/>
      <c r="C240" s="30"/>
      <c r="D240" s="28"/>
      <c r="E240" s="30"/>
      <c r="F240" s="30"/>
      <c r="G240" s="30"/>
      <c r="H240" s="29"/>
      <c r="I240" s="30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 ht="13.5" customHeight="1">
      <c r="A241" s="28"/>
      <c r="B241" s="28"/>
      <c r="C241" s="30"/>
      <c r="D241" s="30"/>
      <c r="E241" s="30"/>
      <c r="F241" s="30"/>
      <c r="G241" s="30"/>
      <c r="H241" s="29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 ht="13.5" customHeight="1">
      <c r="A242" s="28"/>
      <c r="B242" s="28"/>
      <c r="C242" s="28"/>
      <c r="D242" s="30"/>
      <c r="E242" s="30"/>
      <c r="F242" s="30"/>
      <c r="G242" s="30"/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 ht="13.5" customHeight="1">
      <c r="A243" s="28"/>
      <c r="B243" s="28"/>
      <c r="C243" s="28"/>
      <c r="D243" s="28"/>
      <c r="E243" s="30"/>
      <c r="F243" s="30"/>
      <c r="G243" s="30"/>
      <c r="H243" s="29"/>
      <c r="I243" s="30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 ht="13.5" customHeight="1">
      <c r="A244" s="28"/>
      <c r="B244" s="28"/>
      <c r="C244" s="30"/>
      <c r="D244" s="30"/>
      <c r="E244" s="30"/>
      <c r="F244" s="30"/>
      <c r="G244" s="30"/>
      <c r="H244" s="29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6" ht="13.5" customHeight="1">
      <c r="A246" s="28"/>
      <c r="B246" s="28"/>
      <c r="C246" s="30"/>
      <c r="D246" s="30"/>
      <c r="E246" s="30"/>
      <c r="F246" s="30"/>
      <c r="G246" s="30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 ht="13.5" customHeight="1">
      <c r="A247" s="28"/>
      <c r="B247" s="28"/>
      <c r="C247" s="30"/>
      <c r="D247" s="30"/>
      <c r="E247" s="30"/>
      <c r="F247" s="30"/>
      <c r="G247" s="30"/>
      <c r="H247" s="29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 ht="13.5" customHeight="1">
      <c r="A248" s="28"/>
      <c r="B248" s="28"/>
      <c r="C248" s="28"/>
      <c r="D248" s="28"/>
      <c r="E248" s="30"/>
      <c r="F248" s="30"/>
      <c r="G248" s="30"/>
      <c r="H248" s="29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 ht="13.5" customHeight="1">
      <c r="A249" s="28"/>
      <c r="B249" s="28"/>
      <c r="C249" s="30"/>
      <c r="D249" s="30"/>
      <c r="E249" s="30"/>
      <c r="F249" s="30"/>
      <c r="G249" s="30"/>
      <c r="H249" s="29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 ht="13.5" customHeight="1">
      <c r="A250" s="28"/>
      <c r="B250" s="28"/>
      <c r="C250" s="30"/>
      <c r="D250" s="30"/>
      <c r="E250" s="30"/>
      <c r="F250" s="30"/>
      <c r="G250" s="30"/>
      <c r="H250" s="29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 ht="13.5" customHeight="1">
      <c r="A251" s="28"/>
      <c r="B251" s="28"/>
      <c r="C251" s="30"/>
      <c r="D251" s="30"/>
      <c r="E251" s="30"/>
      <c r="F251" s="30"/>
      <c r="G251" s="30"/>
      <c r="H251" s="29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 ht="13.5" customHeight="1">
      <c r="A252" s="28"/>
      <c r="B252" s="28"/>
      <c r="C252" s="30"/>
      <c r="D252" s="28"/>
      <c r="E252" s="30"/>
      <c r="F252" s="30"/>
      <c r="G252" s="30"/>
      <c r="H252" s="29"/>
      <c r="I252" s="30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 ht="13.5" customHeight="1">
      <c r="A253" s="28"/>
      <c r="B253" s="28"/>
      <c r="C253" s="30"/>
      <c r="D253" s="30"/>
      <c r="E253" s="30"/>
      <c r="F253" s="30"/>
      <c r="G253" s="30"/>
      <c r="H253" s="29"/>
      <c r="I253" s="30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 ht="13.5" customHeight="1">
      <c r="A254" s="28"/>
      <c r="B254" s="28"/>
      <c r="C254" s="30"/>
      <c r="D254" s="30"/>
      <c r="E254" s="30"/>
      <c r="F254" s="30"/>
      <c r="G254" s="30"/>
      <c r="H254" s="29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 ht="13.5" customHeight="1">
      <c r="A255" s="28"/>
      <c r="B255" s="28"/>
      <c r="C255" s="30"/>
      <c r="D255" s="30"/>
      <c r="E255" s="30"/>
      <c r="F255" s="30"/>
      <c r="G255" s="30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 ht="13.5" customHeight="1">
      <c r="A256" s="28"/>
      <c r="B256" s="28"/>
      <c r="C256" s="30"/>
      <c r="D256" s="30"/>
      <c r="E256" s="30"/>
      <c r="F256" s="30"/>
      <c r="G256" s="30"/>
      <c r="H256" s="29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 ht="13.5" customHeight="1">
      <c r="A257" s="28"/>
      <c r="B257" s="28"/>
      <c r="C257" s="30"/>
      <c r="D257" s="30"/>
      <c r="E257" s="30"/>
      <c r="F257" s="30"/>
      <c r="G257" s="30"/>
      <c r="H257" s="29"/>
      <c r="I257" s="30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 ht="13.5" customHeight="1">
      <c r="A258" s="28"/>
      <c r="B258" s="28"/>
      <c r="C258" s="30"/>
      <c r="D258" s="30"/>
      <c r="E258" s="30"/>
      <c r="F258" s="30"/>
      <c r="G258" s="30"/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 ht="13.5" customHeight="1">
      <c r="A259" s="28"/>
      <c r="B259" s="28"/>
      <c r="C259" s="30"/>
      <c r="D259" s="30"/>
      <c r="E259" s="30"/>
      <c r="F259" s="30"/>
      <c r="G259" s="30"/>
      <c r="H259" s="29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 ht="13.5" customHeight="1">
      <c r="A260" s="28"/>
      <c r="B260" s="28"/>
      <c r="C260" s="30"/>
      <c r="D260" s="30"/>
      <c r="E260" s="30"/>
      <c r="F260" s="30"/>
      <c r="G260" s="30"/>
      <c r="H260" s="29"/>
      <c r="I260" s="30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1" ht="13.5" customHeight="1">
      <c r="A261" s="28"/>
      <c r="B261" s="28"/>
      <c r="C261" s="30"/>
      <c r="D261" s="30"/>
      <c r="E261" s="30"/>
      <c r="F261" s="30"/>
      <c r="G261" s="30"/>
      <c r="H261" s="29"/>
      <c r="I261" s="30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</row>
    <row r="262" ht="13.5" customHeight="1">
      <c r="A262" s="28"/>
      <c r="B262" s="28"/>
      <c r="C262" s="30"/>
      <c r="D262" s="30"/>
      <c r="E262" s="30"/>
      <c r="F262" s="30"/>
      <c r="G262" s="30"/>
      <c r="H262" s="29"/>
      <c r="I262" s="30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3" ht="13.5" customHeight="1">
      <c r="A263" s="28"/>
      <c r="B263" s="28"/>
      <c r="C263" s="30"/>
      <c r="D263" s="30"/>
      <c r="E263" s="30"/>
      <c r="F263" s="30"/>
      <c r="G263" s="30"/>
      <c r="H263" s="29"/>
      <c r="I263" s="30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</row>
    <row r="264" ht="13.5" customHeight="1">
      <c r="A264" s="28"/>
      <c r="B264" s="28"/>
      <c r="C264" s="28"/>
      <c r="D264" s="30"/>
      <c r="E264" s="30"/>
      <c r="F264" s="30"/>
      <c r="G264" s="30"/>
      <c r="H264" s="29"/>
      <c r="I264" s="30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 ht="13.5" customHeight="1">
      <c r="A265" s="28"/>
      <c r="B265" s="30"/>
      <c r="C265" s="30"/>
      <c r="D265" s="30"/>
      <c r="E265" s="30"/>
      <c r="F265" s="30"/>
      <c r="G265" s="30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 ht="13.5" customHeight="1">
      <c r="A266" s="28"/>
      <c r="B266" s="30"/>
      <c r="C266" s="30"/>
      <c r="D266" s="30"/>
      <c r="E266" s="30"/>
      <c r="F266" s="30"/>
      <c r="G266" s="30"/>
      <c r="H266" s="29"/>
      <c r="I266" s="30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 ht="13.5" customHeight="1">
      <c r="A267" s="28"/>
      <c r="B267" s="30"/>
      <c r="C267" s="30"/>
      <c r="D267" s="30"/>
      <c r="E267" s="30"/>
      <c r="F267" s="30"/>
      <c r="G267" s="30"/>
      <c r="H267" s="29"/>
      <c r="I267" s="30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68" ht="13.5" customHeight="1">
      <c r="A268" s="28"/>
      <c r="B268" s="30"/>
      <c r="C268" s="30"/>
      <c r="D268" s="30"/>
      <c r="E268" s="30"/>
      <c r="F268" s="30"/>
      <c r="G268" s="30"/>
      <c r="H268" s="29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</row>
    <row r="269" ht="13.5" customHeight="1">
      <c r="A269" s="28"/>
      <c r="B269" s="30"/>
      <c r="C269" s="30"/>
      <c r="D269" s="30"/>
      <c r="E269" s="30"/>
      <c r="F269" s="30"/>
      <c r="G269" s="30"/>
      <c r="H269" s="29"/>
      <c r="I269" s="30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</row>
    <row r="270" ht="13.5" customHeight="1">
      <c r="A270" s="28"/>
      <c r="B270" s="30"/>
      <c r="C270" s="30"/>
      <c r="D270" s="30"/>
      <c r="E270" s="30"/>
      <c r="F270" s="30"/>
      <c r="G270" s="30"/>
      <c r="H270" s="29"/>
      <c r="I270" s="30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</row>
    <row r="271" ht="13.5" customHeight="1">
      <c r="A271" s="28"/>
      <c r="B271" s="30"/>
      <c r="C271" s="30"/>
      <c r="D271" s="30"/>
      <c r="E271" s="30"/>
      <c r="F271" s="30"/>
      <c r="G271" s="30"/>
      <c r="H271" s="29"/>
      <c r="I271" s="30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</row>
    <row r="272" ht="13.5" customHeight="1">
      <c r="A272" s="28"/>
      <c r="B272" s="28"/>
      <c r="C272" s="28"/>
      <c r="D272" s="30"/>
      <c r="E272" s="30"/>
      <c r="F272" s="30"/>
      <c r="G272" s="30"/>
      <c r="H272" s="29"/>
      <c r="I272" s="30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</row>
    <row r="273" ht="13.5" customHeight="1">
      <c r="A273" s="28"/>
      <c r="B273" s="30"/>
      <c r="C273" s="30"/>
      <c r="D273" s="30"/>
      <c r="E273" s="30"/>
      <c r="F273" s="30"/>
      <c r="G273" s="30"/>
      <c r="H273" s="29"/>
      <c r="I273" s="30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</row>
    <row r="274" ht="13.5" customHeight="1">
      <c r="A274" s="28"/>
      <c r="B274" s="30"/>
      <c r="C274" s="30"/>
      <c r="D274" s="30"/>
      <c r="E274" s="30"/>
      <c r="F274" s="30"/>
      <c r="G274" s="30"/>
      <c r="H274" s="30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 ht="13.5" customHeight="1">
      <c r="A275" s="28"/>
      <c r="B275" s="30"/>
      <c r="C275" s="30"/>
      <c r="D275" s="30"/>
      <c r="E275" s="30"/>
      <c r="F275" s="30"/>
      <c r="G275" s="30"/>
      <c r="H275" s="29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 ht="13.5" customHeight="1">
      <c r="A276" s="28"/>
      <c r="B276" s="30"/>
      <c r="C276" s="30"/>
      <c r="D276" s="30"/>
      <c r="E276" s="30"/>
      <c r="F276" s="30"/>
      <c r="G276" s="30"/>
      <c r="H276" s="29"/>
      <c r="I276" s="30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 ht="13.5" customHeight="1">
      <c r="A277" s="28"/>
      <c r="B277" s="28"/>
      <c r="C277" s="30"/>
      <c r="D277" s="30"/>
      <c r="E277" s="30"/>
      <c r="F277" s="30"/>
      <c r="G277" s="30"/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 ht="13.5" customHeight="1">
      <c r="A278" s="28"/>
      <c r="B278" s="28"/>
      <c r="C278" s="28"/>
      <c r="D278" s="30"/>
      <c r="E278" s="30"/>
      <c r="F278" s="30"/>
      <c r="G278" s="30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 ht="13.5" customHeight="1">
      <c r="A279" s="28"/>
      <c r="B279" s="30"/>
      <c r="C279" s="30"/>
      <c r="D279" s="30"/>
      <c r="E279" s="30"/>
      <c r="F279" s="30"/>
      <c r="G279" s="30"/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 ht="13.5" customHeight="1">
      <c r="A280" s="28"/>
      <c r="B280" s="30"/>
      <c r="C280" s="30"/>
      <c r="D280" s="30"/>
      <c r="E280" s="30"/>
      <c r="F280" s="30"/>
      <c r="G280" s="30"/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 ht="13.5" customHeight="1">
      <c r="A281" s="28"/>
      <c r="B281" s="30"/>
      <c r="C281" s="30"/>
      <c r="D281" s="30"/>
      <c r="E281" s="30"/>
      <c r="F281" s="30"/>
      <c r="G281" s="30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 ht="13.5" customHeight="1">
      <c r="A282" s="28"/>
      <c r="B282" s="30"/>
      <c r="C282" s="30"/>
      <c r="D282" s="30"/>
      <c r="E282" s="30"/>
      <c r="F282" s="30"/>
      <c r="G282" s="30"/>
      <c r="H282" s="29"/>
      <c r="I282" s="30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 ht="13.5" customHeight="1">
      <c r="A283" s="28"/>
      <c r="B283" s="30"/>
      <c r="C283" s="30"/>
      <c r="D283" s="30"/>
      <c r="E283" s="30"/>
      <c r="F283" s="30"/>
      <c r="G283" s="30"/>
      <c r="H283" s="29"/>
      <c r="I283" s="30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 ht="13.5" customHeight="1">
      <c r="A284" s="28"/>
      <c r="B284" s="30"/>
      <c r="C284" s="30"/>
      <c r="D284" s="28"/>
      <c r="E284" s="30"/>
      <c r="F284" s="30"/>
      <c r="G284" s="30"/>
      <c r="H284" s="29"/>
      <c r="I284" s="30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 ht="13.5" customHeight="1">
      <c r="A285" s="28"/>
      <c r="B285" s="30"/>
      <c r="C285" s="30"/>
      <c r="D285" s="28"/>
      <c r="E285" s="30"/>
      <c r="F285" s="30"/>
      <c r="G285" s="30"/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 ht="13.5" customHeight="1">
      <c r="A286" s="28"/>
      <c r="B286" s="28"/>
      <c r="C286" s="28"/>
      <c r="D286" s="30"/>
      <c r="E286" s="30"/>
      <c r="F286" s="30"/>
      <c r="G286" s="30"/>
      <c r="H286" s="29"/>
      <c r="I286" s="30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 ht="13.5" customHeight="1">
      <c r="A287" s="28"/>
      <c r="B287" s="28"/>
      <c r="C287" s="30"/>
      <c r="D287" s="30"/>
      <c r="E287" s="30"/>
      <c r="F287" s="30"/>
      <c r="G287" s="30"/>
      <c r="H287" s="29"/>
      <c r="I287" s="30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 ht="13.5" customHeight="1">
      <c r="A288" s="28"/>
      <c r="B288" s="28"/>
      <c r="C288" s="30"/>
      <c r="D288" s="30"/>
      <c r="E288" s="30"/>
      <c r="F288" s="30"/>
      <c r="G288" s="30"/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 ht="13.5" customHeight="1">
      <c r="A289" s="28"/>
      <c r="B289" s="30"/>
      <c r="C289" s="30"/>
      <c r="D289" s="30"/>
      <c r="E289" s="30"/>
      <c r="F289" s="30"/>
      <c r="G289" s="30"/>
      <c r="H289" s="29"/>
      <c r="I289" s="30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</row>
    <row r="290" ht="13.5" customHeight="1">
      <c r="A290" s="28"/>
      <c r="B290" s="30"/>
      <c r="C290" s="30"/>
      <c r="D290" s="30"/>
      <c r="E290" s="30"/>
      <c r="F290" s="30"/>
      <c r="G290" s="30"/>
      <c r="H290" s="29"/>
      <c r="I290" s="30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</row>
    <row r="291" ht="13.5" customHeight="1">
      <c r="A291" s="28"/>
      <c r="B291" s="30"/>
      <c r="C291" s="30"/>
      <c r="D291" s="30"/>
      <c r="E291" s="30"/>
      <c r="F291" s="30"/>
      <c r="G291" s="30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</row>
    <row r="292" ht="13.5" customHeight="1">
      <c r="A292" s="28"/>
      <c r="B292" s="30"/>
      <c r="C292" s="30"/>
      <c r="D292" s="30"/>
      <c r="E292" s="30"/>
      <c r="F292" s="30"/>
      <c r="G292" s="30"/>
      <c r="H292" s="29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</row>
    <row r="293" ht="13.5" customHeight="1">
      <c r="A293" s="28"/>
      <c r="B293" s="28"/>
      <c r="C293" s="28"/>
      <c r="D293" s="28"/>
      <c r="E293" s="30"/>
      <c r="F293" s="30"/>
      <c r="G293" s="30"/>
      <c r="H293" s="30"/>
      <c r="I293" s="30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</row>
    <row r="294" ht="13.5" customHeight="1">
      <c r="A294" s="28"/>
      <c r="B294" s="28"/>
      <c r="C294" s="28"/>
      <c r="D294" s="28"/>
      <c r="E294" s="30"/>
      <c r="F294" s="30"/>
      <c r="G294" s="30"/>
      <c r="H294" s="30"/>
      <c r="I294" s="30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</row>
    <row r="295" ht="13.5" customHeight="1">
      <c r="A295" s="28"/>
      <c r="B295" s="28"/>
      <c r="C295" s="30"/>
      <c r="D295" s="30"/>
      <c r="E295" s="30"/>
      <c r="F295" s="30"/>
      <c r="G295" s="30"/>
      <c r="H295" s="30"/>
      <c r="I295" s="30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 ht="13.5" customHeight="1">
      <c r="A296" s="28"/>
      <c r="B296" s="28"/>
      <c r="C296" s="28"/>
      <c r="D296" s="30"/>
      <c r="E296" s="30"/>
      <c r="F296" s="30"/>
      <c r="G296" s="30"/>
      <c r="H296" s="30"/>
      <c r="I296" s="30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 ht="13.5" customHeight="1">
      <c r="A297" s="28"/>
      <c r="B297" s="28"/>
      <c r="C297" s="28"/>
      <c r="D297" s="30"/>
      <c r="E297" s="30"/>
      <c r="F297" s="30"/>
      <c r="G297" s="30"/>
      <c r="H297" s="30"/>
      <c r="I297" s="30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 ht="13.5" customHeight="1">
      <c r="A298" s="28"/>
      <c r="B298" s="28"/>
      <c r="C298" s="30"/>
      <c r="D298" s="28"/>
      <c r="E298" s="30"/>
      <c r="F298" s="30"/>
      <c r="G298" s="30"/>
      <c r="H298" s="30"/>
      <c r="I298" s="30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 ht="13.5" customHeight="1">
      <c r="A299" s="28"/>
      <c r="B299" s="28"/>
      <c r="C299" s="28"/>
      <c r="D299" s="28"/>
      <c r="E299" s="30"/>
      <c r="F299" s="30"/>
      <c r="G299" s="30"/>
      <c r="H299" s="30"/>
      <c r="I299" s="30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 ht="13.5" customHeight="1">
      <c r="A300" s="28"/>
      <c r="B300" s="28"/>
      <c r="C300" s="28"/>
      <c r="D300" s="28"/>
      <c r="E300" s="30"/>
      <c r="F300" s="30"/>
      <c r="G300" s="30"/>
      <c r="H300" s="30"/>
      <c r="I300" s="30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 ht="13.5" customHeight="1">
      <c r="A301" s="28"/>
      <c r="B301" s="28"/>
      <c r="C301" s="28"/>
      <c r="D301" s="28"/>
      <c r="E301" s="30"/>
      <c r="F301" s="30"/>
      <c r="G301" s="30"/>
      <c r="H301" s="30"/>
      <c r="I301" s="30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 ht="13.5" customHeight="1">
      <c r="A302" s="28"/>
      <c r="B302" s="28"/>
      <c r="C302" s="28"/>
      <c r="D302" s="28"/>
      <c r="E302" s="30"/>
      <c r="F302" s="30"/>
      <c r="G302" s="30"/>
      <c r="H302" s="30"/>
      <c r="I302" s="30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 ht="13.5" customHeight="1">
      <c r="A303" s="28"/>
      <c r="B303" s="28"/>
      <c r="C303" s="28"/>
      <c r="D303" s="30"/>
      <c r="E303" s="30"/>
      <c r="F303" s="30"/>
      <c r="G303" s="30"/>
      <c r="H303" s="30"/>
      <c r="I303" s="30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 ht="13.5" customHeight="1">
      <c r="A304" s="28"/>
      <c r="B304" s="28"/>
      <c r="C304" s="28"/>
      <c r="D304" s="30"/>
      <c r="E304" s="30"/>
      <c r="F304" s="30"/>
      <c r="G304" s="30"/>
      <c r="H304" s="30"/>
      <c r="I304" s="30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 ht="13.5" customHeight="1">
      <c r="A305" s="28"/>
      <c r="B305" s="28"/>
      <c r="C305" s="28"/>
      <c r="D305" s="30"/>
      <c r="E305" s="30"/>
      <c r="F305" s="30"/>
      <c r="G305" s="30"/>
      <c r="H305" s="30"/>
      <c r="I305" s="30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 ht="13.5" customHeight="1">
      <c r="A306" s="28"/>
      <c r="B306" s="28"/>
      <c r="C306" s="30"/>
      <c r="D306" s="30"/>
      <c r="E306" s="30"/>
      <c r="F306" s="30"/>
      <c r="G306" s="30"/>
      <c r="H306" s="30"/>
      <c r="I306" s="30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 ht="13.5" customHeight="1">
      <c r="A307" s="28"/>
      <c r="B307" s="28"/>
      <c r="C307" s="28"/>
      <c r="D307" s="30"/>
      <c r="E307" s="30"/>
      <c r="F307" s="30"/>
      <c r="G307" s="30"/>
      <c r="H307" s="30"/>
      <c r="I307" s="30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 ht="13.5" customHeight="1">
      <c r="A308" s="28"/>
      <c r="B308" s="28"/>
      <c r="C308" s="28"/>
      <c r="D308" s="30"/>
      <c r="E308" s="30"/>
      <c r="F308" s="30"/>
      <c r="G308" s="30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 ht="13.5" customHeight="1">
      <c r="A309" s="28"/>
      <c r="B309" s="28"/>
      <c r="C309" s="28"/>
      <c r="D309" s="30"/>
      <c r="E309" s="30"/>
      <c r="F309" s="30"/>
      <c r="G309" s="30"/>
      <c r="H309" s="29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 ht="13.5" customHeight="1">
      <c r="A310" s="28"/>
      <c r="B310" s="28"/>
      <c r="C310" s="28"/>
      <c r="D310" s="28"/>
      <c r="E310" s="30"/>
      <c r="F310" s="30"/>
      <c r="G310" s="30"/>
      <c r="H310" s="29"/>
      <c r="I310" s="30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 ht="13.5" customHeight="1">
      <c r="A311" s="28"/>
      <c r="B311" s="30"/>
      <c r="C311" s="28"/>
      <c r="D311" s="30"/>
      <c r="E311" s="30"/>
      <c r="F311" s="30"/>
      <c r="G311" s="30"/>
      <c r="H311" s="29"/>
      <c r="I311" s="30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 ht="13.5" customHeight="1">
      <c r="A312" s="28"/>
      <c r="B312" s="30"/>
      <c r="C312" s="28"/>
      <c r="D312" s="28"/>
      <c r="E312" s="30"/>
      <c r="F312" s="30"/>
      <c r="G312" s="30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 ht="13.5" customHeight="1">
      <c r="A313" s="28"/>
      <c r="B313" s="30"/>
      <c r="C313" s="30"/>
      <c r="D313" s="30"/>
      <c r="E313" s="30"/>
      <c r="F313" s="30"/>
      <c r="G313" s="30"/>
      <c r="H313" s="29"/>
      <c r="I313" s="30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 ht="13.5" customHeight="1">
      <c r="A314" s="28"/>
      <c r="B314" s="28"/>
      <c r="C314" s="28"/>
      <c r="D314" s="28"/>
      <c r="E314" s="30"/>
      <c r="F314" s="30"/>
      <c r="G314" s="30"/>
      <c r="H314" s="30"/>
      <c r="I314" s="30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 ht="13.5" customHeight="1">
      <c r="A315" s="28"/>
      <c r="B315" s="28"/>
      <c r="C315" s="30"/>
      <c r="D315" s="28"/>
      <c r="E315" s="30"/>
      <c r="F315" s="30"/>
      <c r="G315" s="30"/>
      <c r="H315" s="30"/>
      <c r="I315" s="30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 ht="13.5" customHeight="1">
      <c r="A316" s="28"/>
      <c r="B316" s="28"/>
      <c r="C316" s="30"/>
      <c r="D316" s="30"/>
      <c r="E316" s="30"/>
      <c r="F316" s="30"/>
      <c r="G316" s="30"/>
      <c r="H316" s="30"/>
      <c r="I316" s="30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 ht="13.5" customHeight="1">
      <c r="A317" s="28"/>
      <c r="B317" s="30"/>
      <c r="C317" s="30"/>
      <c r="D317" s="30"/>
      <c r="E317" s="30"/>
      <c r="F317" s="30"/>
      <c r="G317" s="30"/>
      <c r="H317" s="29"/>
      <c r="I317" s="30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 ht="13.5" customHeight="1">
      <c r="A318" s="28"/>
      <c r="B318" s="28"/>
      <c r="C318" s="30"/>
      <c r="D318" s="30"/>
      <c r="E318" s="30"/>
      <c r="F318" s="30"/>
      <c r="G318" s="30"/>
      <c r="H318" s="29"/>
      <c r="I318" s="30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 ht="13.5" customHeight="1">
      <c r="A319" s="28"/>
      <c r="B319" s="28"/>
      <c r="C319" s="30"/>
      <c r="D319" s="30"/>
      <c r="E319" s="30"/>
      <c r="F319" s="30"/>
      <c r="G319" s="30"/>
      <c r="H319" s="29"/>
      <c r="I319" s="30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 ht="13.5" customHeight="1">
      <c r="A320" s="28"/>
      <c r="B320" s="28"/>
      <c r="C320" s="30"/>
      <c r="D320" s="30"/>
      <c r="E320" s="30"/>
      <c r="F320" s="30"/>
      <c r="G320" s="30"/>
      <c r="H320" s="29"/>
      <c r="I320" s="30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 ht="13.5" customHeight="1">
      <c r="A321" s="28"/>
      <c r="B321" s="28"/>
      <c r="C321" s="30"/>
      <c r="D321" s="30"/>
      <c r="E321" s="30"/>
      <c r="F321" s="30"/>
      <c r="G321" s="30"/>
      <c r="H321" s="29"/>
      <c r="I321" s="30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 ht="13.5" customHeight="1">
      <c r="A322" s="28"/>
      <c r="B322" s="28"/>
      <c r="C322" s="30"/>
      <c r="D322" s="30"/>
      <c r="E322" s="30"/>
      <c r="F322" s="30"/>
      <c r="G322" s="30"/>
      <c r="H322" s="29"/>
      <c r="I322" s="30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 ht="13.5" customHeight="1">
      <c r="A323" s="28"/>
      <c r="B323" s="28"/>
      <c r="C323" s="30"/>
      <c r="D323" s="30"/>
      <c r="E323" s="30"/>
      <c r="F323" s="30"/>
      <c r="G323" s="30"/>
      <c r="H323" s="29"/>
      <c r="I323" s="30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 ht="13.5" customHeight="1">
      <c r="A324" s="28"/>
      <c r="B324" s="28"/>
      <c r="C324" s="30"/>
      <c r="D324" s="30"/>
      <c r="E324" s="30"/>
      <c r="F324" s="30"/>
      <c r="G324" s="30"/>
      <c r="H324" s="29"/>
      <c r="I324" s="30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 ht="13.5" customHeight="1">
      <c r="A325" s="28"/>
      <c r="B325" s="28"/>
      <c r="C325" s="30"/>
      <c r="D325" s="30"/>
      <c r="E325" s="30"/>
      <c r="F325" s="30"/>
      <c r="G325" s="30"/>
      <c r="H325" s="29"/>
      <c r="I325" s="30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 ht="13.5" customHeight="1">
      <c r="A326" s="28"/>
      <c r="B326" s="30"/>
      <c r="C326" s="30"/>
      <c r="D326" s="30"/>
      <c r="E326" s="30"/>
      <c r="F326" s="30"/>
      <c r="G326" s="30"/>
      <c r="H326" s="29"/>
      <c r="I326" s="30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 ht="13.5" customHeight="1">
      <c r="A327" s="28"/>
      <c r="B327" s="30"/>
      <c r="C327" s="30"/>
      <c r="D327" s="30"/>
      <c r="E327" s="30"/>
      <c r="F327" s="30"/>
      <c r="G327" s="30"/>
      <c r="H327" s="29"/>
      <c r="I327" s="30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 ht="13.5" customHeight="1">
      <c r="A328" s="28"/>
      <c r="B328" s="30"/>
      <c r="C328" s="30"/>
      <c r="D328" s="30"/>
      <c r="E328" s="30"/>
      <c r="F328" s="30"/>
      <c r="G328" s="30"/>
      <c r="H328" s="29"/>
      <c r="I328" s="30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 ht="13.5" customHeight="1">
      <c r="A329" s="28"/>
      <c r="B329" s="28"/>
      <c r="C329" s="30"/>
      <c r="D329" s="30"/>
      <c r="E329" s="30"/>
      <c r="F329" s="30"/>
      <c r="G329" s="30"/>
      <c r="H329" s="29"/>
      <c r="I329" s="30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 ht="13.5" customHeight="1">
      <c r="A330" s="28"/>
      <c r="B330" s="30"/>
      <c r="C330" s="30"/>
      <c r="D330" s="30"/>
      <c r="E330" s="30"/>
      <c r="F330" s="30"/>
      <c r="G330" s="30"/>
      <c r="H330" s="29"/>
      <c r="I330" s="30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 ht="13.5" customHeight="1">
      <c r="A331" s="28"/>
      <c r="B331" s="30"/>
      <c r="C331" s="30"/>
      <c r="D331" s="30"/>
      <c r="E331" s="30"/>
      <c r="F331" s="30"/>
      <c r="G331" s="30"/>
      <c r="H331" s="30"/>
      <c r="I331" s="30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 ht="13.5" customHeight="1">
      <c r="A332" s="28"/>
      <c r="B332" s="30"/>
      <c r="C332" s="30"/>
      <c r="D332" s="30"/>
      <c r="E332" s="30"/>
      <c r="F332" s="30"/>
      <c r="G332" s="30"/>
      <c r="H332" s="29"/>
      <c r="I332" s="30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 ht="13.5" customHeight="1">
      <c r="A333" s="28"/>
      <c r="B333" s="30"/>
      <c r="C333" s="30"/>
      <c r="D333" s="30"/>
      <c r="E333" s="30"/>
      <c r="F333" s="30"/>
      <c r="G333" s="30"/>
      <c r="H333" s="30"/>
      <c r="I333" s="30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 ht="13.5" customHeight="1">
      <c r="A334" s="28"/>
      <c r="B334" s="30"/>
      <c r="C334" s="30"/>
      <c r="D334" s="30"/>
      <c r="E334" s="30"/>
      <c r="F334" s="30"/>
      <c r="G334" s="30"/>
      <c r="H334" s="30"/>
      <c r="I334" s="30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 ht="13.5" customHeight="1">
      <c r="A335" s="28"/>
      <c r="B335" s="30"/>
      <c r="C335" s="30"/>
      <c r="D335" s="30"/>
      <c r="E335" s="30"/>
      <c r="F335" s="30"/>
      <c r="G335" s="30"/>
      <c r="H335" s="30"/>
      <c r="I335" s="30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 ht="13.5" customHeight="1">
      <c r="A336" s="28"/>
      <c r="B336" s="30"/>
      <c r="C336" s="30"/>
      <c r="D336" s="30"/>
      <c r="E336" s="30"/>
      <c r="F336" s="30"/>
      <c r="G336" s="30"/>
      <c r="H336" s="29"/>
      <c r="I336" s="30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 ht="13.5" customHeight="1">
      <c r="A337" s="28"/>
      <c r="B337" s="28"/>
      <c r="C337" s="30"/>
      <c r="D337" s="30"/>
      <c r="E337" s="30"/>
      <c r="F337" s="30"/>
      <c r="G337" s="30"/>
      <c r="H337" s="30"/>
      <c r="I337" s="30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 ht="13.5" customHeight="1">
      <c r="A338" s="28"/>
      <c r="B338" s="28"/>
      <c r="C338" s="30"/>
      <c r="D338" s="30"/>
      <c r="E338" s="30"/>
      <c r="F338" s="30"/>
      <c r="G338" s="30"/>
      <c r="H338" s="30"/>
      <c r="I338" s="30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 ht="13.5" customHeight="1">
      <c r="A339" s="28"/>
      <c r="B339" s="30"/>
      <c r="C339" s="30"/>
      <c r="D339" s="30"/>
      <c r="E339" s="30"/>
      <c r="F339" s="30"/>
      <c r="G339" s="30"/>
      <c r="H339" s="30"/>
      <c r="I339" s="30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 ht="13.5" customHeight="1">
      <c r="A340" s="28"/>
      <c r="B340" s="30"/>
      <c r="C340" s="30"/>
      <c r="D340" s="30"/>
      <c r="E340" s="30"/>
      <c r="F340" s="30"/>
      <c r="G340" s="30"/>
      <c r="H340" s="30"/>
      <c r="I340" s="30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 ht="13.5" customHeight="1">
      <c r="A341" s="28"/>
      <c r="B341" s="30"/>
      <c r="C341" s="28"/>
      <c r="D341" s="30"/>
      <c r="E341" s="30"/>
      <c r="F341" s="30"/>
      <c r="G341" s="30"/>
      <c r="H341" s="30"/>
      <c r="I341" s="30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 ht="13.5" customHeight="1">
      <c r="A342" s="28"/>
      <c r="B342" s="30"/>
      <c r="C342" s="30"/>
      <c r="D342" s="30"/>
      <c r="E342" s="30"/>
      <c r="F342" s="30"/>
      <c r="G342" s="30"/>
      <c r="H342" s="30"/>
      <c r="I342" s="30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 ht="13.5" customHeight="1">
      <c r="A343" s="28"/>
      <c r="B343" s="30"/>
      <c r="C343" s="30"/>
      <c r="D343" s="30"/>
      <c r="E343" s="30"/>
      <c r="F343" s="30"/>
      <c r="G343" s="30"/>
      <c r="H343" s="30"/>
      <c r="I343" s="30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 ht="13.5" customHeight="1">
      <c r="A344" s="28"/>
      <c r="B344" s="30"/>
      <c r="C344" s="30"/>
      <c r="D344" s="30"/>
      <c r="E344" s="30"/>
      <c r="F344" s="30"/>
      <c r="G344" s="30"/>
      <c r="H344" s="30"/>
      <c r="I344" s="30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 ht="13.5" customHeight="1">
      <c r="A345" s="28"/>
      <c r="B345" s="30"/>
      <c r="C345" s="30"/>
      <c r="D345" s="30"/>
      <c r="E345" s="30"/>
      <c r="F345" s="30"/>
      <c r="G345" s="30"/>
      <c r="H345" s="30"/>
      <c r="I345" s="30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 ht="13.5" customHeight="1">
      <c r="A346" s="28"/>
      <c r="B346" s="28"/>
      <c r="C346" s="30"/>
      <c r="D346" s="30"/>
      <c r="E346" s="30"/>
      <c r="F346" s="30"/>
      <c r="G346" s="30"/>
      <c r="H346" s="30"/>
      <c r="I346" s="30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 ht="13.5" customHeight="1">
      <c r="A347" s="28"/>
      <c r="B347" s="30"/>
      <c r="C347" s="30"/>
      <c r="D347" s="30"/>
      <c r="E347" s="30"/>
      <c r="F347" s="30"/>
      <c r="G347" s="30"/>
      <c r="H347" s="30"/>
      <c r="I347" s="30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 ht="13.5" customHeight="1">
      <c r="A348" s="28"/>
      <c r="B348" s="30"/>
      <c r="C348" s="30"/>
      <c r="D348" s="30"/>
      <c r="E348" s="30"/>
      <c r="F348" s="30"/>
      <c r="G348" s="30"/>
      <c r="H348" s="30"/>
      <c r="I348" s="30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 ht="13.5" customHeight="1">
      <c r="A349" s="28"/>
      <c r="B349" s="30"/>
      <c r="C349" s="30"/>
      <c r="D349" s="30"/>
      <c r="E349" s="30"/>
      <c r="F349" s="30"/>
      <c r="G349" s="30"/>
      <c r="H349" s="30"/>
      <c r="I349" s="30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 ht="13.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 ht="13.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 ht="13.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 ht="13.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 ht="13.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 ht="13.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 ht="13.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 ht="13.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 ht="13.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 ht="13.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 ht="13.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 ht="13.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 ht="13.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 ht="13.5" customHeight="1">
      <c r="A363" s="5"/>
      <c r="B363" s="5"/>
      <c r="C363" s="5"/>
      <c r="D363" s="5"/>
      <c r="E363" s="5"/>
      <c r="F363" s="5"/>
      <c r="G363" s="2"/>
      <c r="H363" s="31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6"/>
    </row>
    <row r="364" ht="13.5" customHeight="1">
      <c r="A364" s="5"/>
      <c r="B364" s="5"/>
      <c r="C364" s="5"/>
      <c r="D364" s="5"/>
      <c r="E364" s="5"/>
      <c r="F364" s="5"/>
      <c r="G364" s="2"/>
      <c r="H364" s="31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6"/>
    </row>
    <row r="365" ht="13.5" customHeight="1">
      <c r="A365" s="5"/>
      <c r="B365" s="5"/>
      <c r="C365" s="5"/>
      <c r="D365" s="5"/>
      <c r="E365" s="5"/>
      <c r="F365" s="5"/>
      <c r="G365" s="2"/>
      <c r="H365" s="31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6"/>
    </row>
    <row r="366" ht="13.5" customHeight="1">
      <c r="A366" s="5"/>
      <c r="B366" s="5"/>
      <c r="C366" s="5"/>
      <c r="D366" s="5"/>
      <c r="E366" s="5"/>
      <c r="F366" s="5"/>
      <c r="G366" s="2"/>
      <c r="H366" s="31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6"/>
    </row>
    <row r="367" ht="13.5" customHeight="1">
      <c r="A367" s="5"/>
      <c r="B367" s="5"/>
      <c r="C367" s="5"/>
      <c r="D367" s="5"/>
      <c r="E367" s="5"/>
      <c r="F367" s="5"/>
      <c r="G367" s="2"/>
      <c r="H367" s="31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6"/>
    </row>
    <row r="368" ht="13.5" customHeight="1">
      <c r="A368" s="5"/>
      <c r="B368" s="5"/>
      <c r="C368" s="5"/>
      <c r="D368" s="5"/>
      <c r="E368" s="5"/>
      <c r="F368" s="5"/>
      <c r="G368" s="2"/>
      <c r="H368" s="31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6"/>
    </row>
    <row r="369" ht="13.5" customHeight="1">
      <c r="A369" s="5"/>
      <c r="B369" s="5"/>
      <c r="C369" s="5"/>
      <c r="D369" s="5"/>
      <c r="E369" s="5"/>
      <c r="F369" s="5"/>
      <c r="G369" s="2"/>
      <c r="H369" s="31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6"/>
    </row>
    <row r="370" ht="13.5" customHeight="1">
      <c r="A370" s="5"/>
      <c r="B370" s="5"/>
      <c r="C370" s="5"/>
      <c r="D370" s="5"/>
      <c r="E370" s="5"/>
      <c r="F370" s="5"/>
      <c r="G370" s="2"/>
      <c r="H370" s="31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6"/>
    </row>
    <row r="371" ht="13.5" customHeight="1">
      <c r="A371" s="5"/>
      <c r="B371" s="5"/>
      <c r="C371" s="5"/>
      <c r="D371" s="5"/>
      <c r="E371" s="5"/>
      <c r="F371" s="5"/>
      <c r="G371" s="2"/>
      <c r="H371" s="31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6"/>
    </row>
    <row r="372" ht="13.5" customHeight="1">
      <c r="A372" s="5"/>
      <c r="B372" s="5"/>
      <c r="C372" s="5"/>
      <c r="D372" s="5"/>
      <c r="E372" s="5"/>
      <c r="F372" s="5"/>
      <c r="G372" s="2"/>
      <c r="H372" s="31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6"/>
    </row>
    <row r="373" ht="13.5" customHeight="1">
      <c r="A373" s="5"/>
      <c r="B373" s="5"/>
      <c r="C373" s="5"/>
      <c r="D373" s="5"/>
      <c r="E373" s="5"/>
      <c r="F373" s="5"/>
      <c r="G373" s="2"/>
      <c r="H373" s="31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6"/>
    </row>
    <row r="374" ht="13.5" customHeight="1">
      <c r="A374" s="5"/>
      <c r="B374" s="5"/>
      <c r="C374" s="5"/>
      <c r="D374" s="5"/>
      <c r="E374" s="5"/>
      <c r="F374" s="5"/>
      <c r="G374" s="2"/>
      <c r="H374" s="31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6"/>
    </row>
    <row r="375" ht="13.5" customHeight="1">
      <c r="A375" s="5"/>
      <c r="B375" s="5"/>
      <c r="C375" s="5"/>
      <c r="D375" s="5"/>
      <c r="E375" s="5"/>
      <c r="F375" s="5"/>
      <c r="G375" s="2"/>
      <c r="H375" s="31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6"/>
    </row>
    <row r="376" ht="13.5" customHeight="1">
      <c r="A376" s="5"/>
      <c r="B376" s="5"/>
      <c r="C376" s="5"/>
      <c r="D376" s="5"/>
      <c r="E376" s="5"/>
      <c r="F376" s="5"/>
      <c r="G376" s="2"/>
      <c r="H376" s="31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6"/>
    </row>
    <row r="377" ht="13.5" customHeight="1">
      <c r="A377" s="5"/>
      <c r="B377" s="5"/>
      <c r="C377" s="5"/>
      <c r="D377" s="5"/>
      <c r="E377" s="5"/>
      <c r="F377" s="5"/>
      <c r="G377" s="2"/>
      <c r="H377" s="31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6"/>
    </row>
    <row r="378" ht="13.5" customHeight="1">
      <c r="A378" s="5"/>
      <c r="B378" s="5"/>
      <c r="C378" s="5"/>
      <c r="D378" s="5"/>
      <c r="E378" s="5"/>
      <c r="F378" s="5"/>
      <c r="G378" s="2"/>
      <c r="H378" s="31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6"/>
    </row>
    <row r="379" ht="13.5" customHeight="1">
      <c r="A379" s="5"/>
      <c r="B379" s="5"/>
      <c r="C379" s="5"/>
      <c r="D379" s="5"/>
      <c r="E379" s="5"/>
      <c r="F379" s="5"/>
      <c r="G379" s="2"/>
      <c r="H379" s="31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6"/>
    </row>
    <row r="380" ht="13.5" customHeight="1">
      <c r="A380" s="5"/>
      <c r="B380" s="5"/>
      <c r="C380" s="5"/>
      <c r="D380" s="5"/>
      <c r="E380" s="5"/>
      <c r="F380" s="5"/>
      <c r="G380" s="2"/>
      <c r="H380" s="31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6"/>
    </row>
    <row r="381" ht="13.5" customHeight="1">
      <c r="A381" s="5"/>
      <c r="B381" s="5"/>
      <c r="C381" s="5"/>
      <c r="D381" s="5"/>
      <c r="E381" s="5"/>
      <c r="F381" s="5"/>
      <c r="G381" s="2"/>
      <c r="H381" s="31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6"/>
    </row>
    <row r="382" ht="13.5" customHeight="1">
      <c r="A382" s="5"/>
      <c r="B382" s="5"/>
      <c r="C382" s="5"/>
      <c r="D382" s="5"/>
      <c r="E382" s="5"/>
      <c r="F382" s="5"/>
      <c r="G382" s="2"/>
      <c r="H382" s="31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6"/>
    </row>
    <row r="383" ht="13.5" customHeight="1">
      <c r="A383" s="5"/>
      <c r="B383" s="5"/>
      <c r="C383" s="5"/>
      <c r="D383" s="5"/>
      <c r="E383" s="5"/>
      <c r="F383" s="5"/>
      <c r="G383" s="2"/>
      <c r="H383" s="31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6"/>
    </row>
    <row r="384" ht="13.5" customHeight="1">
      <c r="A384" s="5"/>
      <c r="B384" s="5"/>
      <c r="C384" s="5"/>
      <c r="D384" s="5"/>
      <c r="E384" s="5"/>
      <c r="F384" s="5"/>
      <c r="G384" s="2"/>
      <c r="H384" s="31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6"/>
    </row>
    <row r="385" ht="13.5" customHeight="1">
      <c r="A385" s="5"/>
      <c r="B385" s="5"/>
      <c r="C385" s="5"/>
      <c r="D385" s="5"/>
      <c r="E385" s="5"/>
      <c r="F385" s="5"/>
      <c r="G385" s="2"/>
      <c r="H385" s="31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6"/>
    </row>
    <row r="386" ht="13.5" customHeight="1">
      <c r="A386" s="5"/>
      <c r="B386" s="5"/>
      <c r="C386" s="5"/>
      <c r="D386" s="5"/>
      <c r="E386" s="5"/>
      <c r="F386" s="5"/>
      <c r="G386" s="2"/>
      <c r="H386" s="31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6"/>
    </row>
    <row r="387" ht="13.5" customHeight="1">
      <c r="A387" s="5"/>
      <c r="B387" s="5"/>
      <c r="C387" s="5"/>
      <c r="D387" s="5"/>
      <c r="E387" s="5"/>
      <c r="F387" s="5"/>
      <c r="G387" s="2"/>
      <c r="H387" s="31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6"/>
    </row>
    <row r="388" ht="13.5" customHeight="1">
      <c r="A388" s="5"/>
      <c r="B388" s="5"/>
      <c r="C388" s="5"/>
      <c r="D388" s="5"/>
      <c r="E388" s="5"/>
      <c r="F388" s="5"/>
      <c r="G388" s="2"/>
      <c r="H388" s="31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6"/>
    </row>
    <row r="389" ht="13.5" customHeight="1">
      <c r="A389" s="5"/>
      <c r="B389" s="5"/>
      <c r="C389" s="5"/>
      <c r="D389" s="5"/>
      <c r="E389" s="5"/>
      <c r="F389" s="5"/>
      <c r="G389" s="2"/>
      <c r="H389" s="31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6"/>
    </row>
    <row r="390" ht="13.5" customHeight="1">
      <c r="A390" s="5"/>
      <c r="B390" s="5"/>
      <c r="C390" s="5"/>
      <c r="D390" s="5"/>
      <c r="E390" s="5"/>
      <c r="F390" s="5"/>
      <c r="G390" s="2"/>
      <c r="H390" s="31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6"/>
    </row>
    <row r="391" ht="13.5" customHeight="1">
      <c r="A391" s="5"/>
      <c r="B391" s="5"/>
      <c r="C391" s="5"/>
      <c r="D391" s="5"/>
      <c r="E391" s="5"/>
      <c r="F391" s="5"/>
      <c r="G391" s="2"/>
      <c r="H391" s="31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6"/>
    </row>
    <row r="392" ht="13.5" customHeight="1">
      <c r="A392" s="5"/>
      <c r="B392" s="5"/>
      <c r="C392" s="5"/>
      <c r="D392" s="5"/>
      <c r="E392" s="5"/>
      <c r="F392" s="5"/>
      <c r="G392" s="2"/>
      <c r="H392" s="31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6"/>
    </row>
    <row r="393" ht="13.5" customHeight="1">
      <c r="A393" s="5"/>
      <c r="B393" s="5"/>
      <c r="C393" s="5"/>
      <c r="D393" s="5"/>
      <c r="E393" s="5"/>
      <c r="F393" s="5"/>
      <c r="G393" s="2"/>
      <c r="H393" s="31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6"/>
    </row>
    <row r="394" ht="13.5" customHeight="1">
      <c r="A394" s="5"/>
      <c r="B394" s="5"/>
      <c r="C394" s="5"/>
      <c r="D394" s="5"/>
      <c r="E394" s="5"/>
      <c r="F394" s="5"/>
      <c r="G394" s="2"/>
      <c r="H394" s="31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6"/>
    </row>
    <row r="395" ht="13.5" customHeight="1">
      <c r="A395" s="5"/>
      <c r="B395" s="5"/>
      <c r="C395" s="5"/>
      <c r="D395" s="5"/>
      <c r="E395" s="5"/>
      <c r="F395" s="5"/>
      <c r="G395" s="2"/>
      <c r="H395" s="31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6"/>
    </row>
    <row r="396" ht="13.5" customHeight="1">
      <c r="A396" s="5"/>
      <c r="B396" s="5"/>
      <c r="C396" s="5"/>
      <c r="D396" s="5"/>
      <c r="E396" s="5"/>
      <c r="F396" s="5"/>
      <c r="G396" s="2"/>
      <c r="H396" s="31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6"/>
    </row>
    <row r="397" ht="13.5" customHeight="1">
      <c r="A397" s="5"/>
      <c r="B397" s="5"/>
      <c r="C397" s="5"/>
      <c r="D397" s="5"/>
      <c r="E397" s="5"/>
      <c r="F397" s="5"/>
      <c r="G397" s="2"/>
      <c r="H397" s="31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6"/>
    </row>
    <row r="398" ht="13.5" customHeight="1">
      <c r="A398" s="5"/>
      <c r="B398" s="5"/>
      <c r="C398" s="5"/>
      <c r="D398" s="5"/>
      <c r="E398" s="5"/>
      <c r="F398" s="5"/>
      <c r="G398" s="2"/>
      <c r="H398" s="31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6"/>
    </row>
    <row r="399" ht="13.5" customHeight="1">
      <c r="A399" s="5"/>
      <c r="B399" s="5"/>
      <c r="C399" s="5"/>
      <c r="D399" s="5"/>
      <c r="E399" s="5"/>
      <c r="F399" s="5"/>
      <c r="G399" s="2"/>
      <c r="H399" s="31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6"/>
    </row>
    <row r="400" ht="13.5" customHeight="1">
      <c r="A400" s="5"/>
      <c r="B400" s="5"/>
      <c r="C400" s="5"/>
      <c r="D400" s="5"/>
      <c r="E400" s="5"/>
      <c r="F400" s="5"/>
      <c r="G400" s="2"/>
      <c r="H400" s="31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6"/>
    </row>
    <row r="401" ht="13.5" customHeight="1">
      <c r="A401" s="5"/>
      <c r="B401" s="5"/>
      <c r="C401" s="5"/>
      <c r="D401" s="5"/>
      <c r="E401" s="5"/>
      <c r="F401" s="5"/>
      <c r="G401" s="2"/>
      <c r="H401" s="31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6"/>
    </row>
    <row r="402" ht="13.5" customHeight="1">
      <c r="A402" s="5"/>
      <c r="B402" s="5"/>
      <c r="C402" s="5"/>
      <c r="D402" s="5"/>
      <c r="E402" s="5"/>
      <c r="F402" s="5"/>
      <c r="G402" s="2"/>
      <c r="H402" s="31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6"/>
    </row>
    <row r="403" ht="13.5" customHeight="1">
      <c r="A403" s="5"/>
      <c r="B403" s="5"/>
      <c r="C403" s="5"/>
      <c r="D403" s="5"/>
      <c r="E403" s="5"/>
      <c r="F403" s="5"/>
      <c r="G403" s="2"/>
      <c r="H403" s="31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6"/>
    </row>
    <row r="404" ht="13.5" customHeight="1">
      <c r="A404" s="5"/>
      <c r="B404" s="5"/>
      <c r="C404" s="5"/>
      <c r="D404" s="5"/>
      <c r="E404" s="5"/>
      <c r="F404" s="5"/>
      <c r="G404" s="2"/>
      <c r="H404" s="31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6"/>
    </row>
    <row r="405" ht="13.5" customHeight="1">
      <c r="A405" s="5"/>
      <c r="B405" s="5"/>
      <c r="C405" s="5"/>
      <c r="D405" s="5"/>
      <c r="E405" s="5"/>
      <c r="F405" s="5"/>
      <c r="G405" s="2"/>
      <c r="H405" s="31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6"/>
    </row>
    <row r="406" ht="13.5" customHeight="1">
      <c r="A406" s="5"/>
      <c r="B406" s="5"/>
      <c r="C406" s="5"/>
      <c r="D406" s="5"/>
      <c r="E406" s="5"/>
      <c r="F406" s="5"/>
      <c r="G406" s="2"/>
      <c r="H406" s="31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6"/>
    </row>
    <row r="407" ht="13.5" customHeight="1">
      <c r="A407" s="5"/>
      <c r="B407" s="5"/>
      <c r="C407" s="5"/>
      <c r="D407" s="5"/>
      <c r="E407" s="5"/>
      <c r="F407" s="5"/>
      <c r="G407" s="2"/>
      <c r="H407" s="31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6"/>
    </row>
    <row r="408" ht="13.5" customHeight="1">
      <c r="A408" s="5"/>
      <c r="B408" s="5"/>
      <c r="C408" s="5"/>
      <c r="D408" s="5"/>
      <c r="E408" s="5"/>
      <c r="F408" s="5"/>
      <c r="G408" s="2"/>
      <c r="H408" s="31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6"/>
    </row>
    <row r="409" ht="13.5" customHeight="1">
      <c r="A409" s="5"/>
      <c r="B409" s="5"/>
      <c r="C409" s="5"/>
      <c r="D409" s="5"/>
      <c r="E409" s="5"/>
      <c r="F409" s="5"/>
      <c r="G409" s="2"/>
      <c r="H409" s="31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6"/>
    </row>
    <row r="410" ht="13.5" customHeight="1">
      <c r="A410" s="5"/>
      <c r="B410" s="5"/>
      <c r="C410" s="5"/>
      <c r="D410" s="5"/>
      <c r="E410" s="5"/>
      <c r="F410" s="5"/>
      <c r="G410" s="2"/>
      <c r="H410" s="31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6"/>
    </row>
    <row r="411" ht="13.5" customHeight="1">
      <c r="A411" s="5"/>
      <c r="B411" s="5"/>
      <c r="C411" s="5"/>
      <c r="D411" s="5"/>
      <c r="E411" s="5"/>
      <c r="F411" s="5"/>
      <c r="G411" s="2"/>
      <c r="H411" s="31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6"/>
    </row>
    <row r="412" ht="13.5" customHeight="1">
      <c r="A412" s="5"/>
      <c r="B412" s="5"/>
      <c r="C412" s="5"/>
      <c r="D412" s="5"/>
      <c r="E412" s="5"/>
      <c r="F412" s="5"/>
      <c r="G412" s="2"/>
      <c r="H412" s="31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6"/>
    </row>
    <row r="413" ht="13.5" customHeight="1">
      <c r="A413" s="5"/>
      <c r="B413" s="5"/>
      <c r="C413" s="5"/>
      <c r="D413" s="5"/>
      <c r="E413" s="5"/>
      <c r="F413" s="5"/>
      <c r="G413" s="2"/>
      <c r="H413" s="31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6"/>
    </row>
    <row r="414" ht="13.5" customHeight="1">
      <c r="A414" s="5"/>
      <c r="B414" s="5"/>
      <c r="C414" s="5"/>
      <c r="D414" s="5"/>
      <c r="E414" s="5"/>
      <c r="F414" s="5"/>
      <c r="G414" s="2"/>
      <c r="H414" s="31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6"/>
    </row>
    <row r="415" ht="13.5" customHeight="1">
      <c r="A415" s="5"/>
      <c r="B415" s="5"/>
      <c r="C415" s="5"/>
      <c r="D415" s="5"/>
      <c r="E415" s="5"/>
      <c r="F415" s="5"/>
      <c r="G415" s="2"/>
      <c r="H415" s="31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6"/>
    </row>
    <row r="416" ht="13.5" customHeight="1">
      <c r="A416" s="5"/>
      <c r="B416" s="5"/>
      <c r="C416" s="5"/>
      <c r="D416" s="5"/>
      <c r="E416" s="5"/>
      <c r="F416" s="5"/>
      <c r="G416" s="2"/>
      <c r="H416" s="31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6"/>
    </row>
    <row r="417" ht="13.5" customHeight="1">
      <c r="A417" s="5"/>
      <c r="B417" s="5"/>
      <c r="C417" s="5"/>
      <c r="D417" s="5"/>
      <c r="E417" s="5"/>
      <c r="F417" s="5"/>
      <c r="G417" s="2"/>
      <c r="H417" s="31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6"/>
    </row>
    <row r="418" ht="13.5" customHeight="1">
      <c r="A418" s="5"/>
      <c r="B418" s="5"/>
      <c r="C418" s="5"/>
      <c r="D418" s="5"/>
      <c r="E418" s="5"/>
      <c r="F418" s="5"/>
      <c r="G418" s="2"/>
      <c r="H418" s="31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6"/>
    </row>
    <row r="419" ht="13.5" customHeight="1">
      <c r="A419" s="5"/>
      <c r="B419" s="5"/>
      <c r="C419" s="5"/>
      <c r="D419" s="5"/>
      <c r="E419" s="5"/>
      <c r="F419" s="5"/>
      <c r="G419" s="2"/>
      <c r="H419" s="31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6"/>
    </row>
    <row r="420" ht="13.5" customHeight="1">
      <c r="A420" s="5"/>
      <c r="B420" s="5"/>
      <c r="C420" s="5"/>
      <c r="D420" s="5"/>
      <c r="E420" s="5"/>
      <c r="F420" s="5"/>
      <c r="G420" s="2"/>
      <c r="H420" s="31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6"/>
    </row>
    <row r="421" ht="13.5" customHeight="1">
      <c r="A421" s="5"/>
      <c r="B421" s="5"/>
      <c r="C421" s="5"/>
      <c r="D421" s="5"/>
      <c r="E421" s="5"/>
      <c r="F421" s="5"/>
      <c r="G421" s="2"/>
      <c r="H421" s="31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6"/>
    </row>
    <row r="422" ht="13.5" customHeight="1">
      <c r="A422" s="5"/>
      <c r="B422" s="5"/>
      <c r="C422" s="5"/>
      <c r="D422" s="5"/>
      <c r="E422" s="5"/>
      <c r="F422" s="5"/>
      <c r="G422" s="2"/>
      <c r="H422" s="31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6"/>
    </row>
    <row r="423" ht="13.5" customHeight="1">
      <c r="A423" s="5"/>
      <c r="B423" s="5"/>
      <c r="C423" s="5"/>
      <c r="D423" s="5"/>
      <c r="E423" s="5"/>
      <c r="F423" s="5"/>
      <c r="G423" s="2"/>
      <c r="H423" s="31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6"/>
    </row>
    <row r="424" ht="13.5" customHeight="1">
      <c r="A424" s="5"/>
      <c r="B424" s="5"/>
      <c r="C424" s="5"/>
      <c r="D424" s="5"/>
      <c r="E424" s="5"/>
      <c r="F424" s="5"/>
      <c r="G424" s="2"/>
      <c r="H424" s="31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6"/>
    </row>
    <row r="425" ht="13.5" customHeight="1">
      <c r="A425" s="5"/>
      <c r="B425" s="5"/>
      <c r="C425" s="5"/>
      <c r="D425" s="5"/>
      <c r="E425" s="5"/>
      <c r="F425" s="5"/>
      <c r="G425" s="2"/>
      <c r="H425" s="31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6"/>
    </row>
    <row r="426" ht="13.5" customHeight="1">
      <c r="A426" s="5"/>
      <c r="B426" s="5"/>
      <c r="C426" s="5"/>
      <c r="D426" s="5"/>
      <c r="E426" s="5"/>
      <c r="F426" s="5"/>
      <c r="G426" s="2"/>
      <c r="H426" s="31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6"/>
    </row>
    <row r="427" ht="13.5" customHeight="1">
      <c r="A427" s="5"/>
      <c r="B427" s="5"/>
      <c r="C427" s="5"/>
      <c r="D427" s="5"/>
      <c r="E427" s="5"/>
      <c r="F427" s="5"/>
      <c r="G427" s="2"/>
      <c r="H427" s="31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6"/>
    </row>
    <row r="428" ht="13.5" customHeight="1">
      <c r="A428" s="5"/>
      <c r="B428" s="5"/>
      <c r="C428" s="5"/>
      <c r="D428" s="5"/>
      <c r="E428" s="5"/>
      <c r="F428" s="5"/>
      <c r="G428" s="2"/>
      <c r="H428" s="31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6"/>
    </row>
    <row r="429" ht="13.5" customHeight="1">
      <c r="A429" s="5"/>
      <c r="B429" s="5"/>
      <c r="C429" s="5"/>
      <c r="D429" s="5"/>
      <c r="E429" s="5"/>
      <c r="F429" s="5"/>
      <c r="G429" s="2"/>
      <c r="H429" s="31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6"/>
    </row>
    <row r="430" ht="13.5" customHeight="1">
      <c r="A430" s="5"/>
      <c r="B430" s="5"/>
      <c r="C430" s="5"/>
      <c r="D430" s="5"/>
      <c r="E430" s="5"/>
      <c r="F430" s="5"/>
      <c r="G430" s="2"/>
      <c r="H430" s="31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6"/>
    </row>
    <row r="431" ht="13.5" customHeight="1">
      <c r="A431" s="5"/>
      <c r="B431" s="5"/>
      <c r="C431" s="5"/>
      <c r="D431" s="5"/>
      <c r="E431" s="5"/>
      <c r="F431" s="5"/>
      <c r="G431" s="2"/>
      <c r="H431" s="31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6"/>
    </row>
    <row r="432" ht="13.5" customHeight="1">
      <c r="A432" s="5"/>
      <c r="B432" s="5"/>
      <c r="C432" s="5"/>
      <c r="D432" s="5"/>
      <c r="E432" s="5"/>
      <c r="F432" s="5"/>
      <c r="G432" s="2"/>
      <c r="H432" s="31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6"/>
    </row>
    <row r="433" ht="13.5" customHeight="1">
      <c r="A433" s="5"/>
      <c r="B433" s="5"/>
      <c r="C433" s="5"/>
      <c r="D433" s="5"/>
      <c r="E433" s="5"/>
      <c r="F433" s="5"/>
      <c r="G433" s="2"/>
      <c r="H433" s="31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6"/>
    </row>
    <row r="434" ht="13.5" customHeight="1">
      <c r="A434" s="5"/>
      <c r="B434" s="5"/>
      <c r="C434" s="5"/>
      <c r="D434" s="5"/>
      <c r="E434" s="5"/>
      <c r="F434" s="5"/>
      <c r="G434" s="2"/>
      <c r="H434" s="31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6"/>
    </row>
    <row r="435" ht="13.5" customHeight="1">
      <c r="A435" s="5"/>
      <c r="B435" s="5"/>
      <c r="C435" s="5"/>
      <c r="D435" s="5"/>
      <c r="E435" s="5"/>
      <c r="F435" s="5"/>
      <c r="G435" s="2"/>
      <c r="H435" s="31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6"/>
    </row>
    <row r="436" ht="13.5" customHeight="1">
      <c r="A436" s="5"/>
      <c r="B436" s="5"/>
      <c r="C436" s="5"/>
      <c r="D436" s="5"/>
      <c r="E436" s="5"/>
      <c r="F436" s="5"/>
      <c r="G436" s="2"/>
      <c r="H436" s="31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6"/>
    </row>
    <row r="437" ht="13.5" customHeight="1">
      <c r="A437" s="5"/>
      <c r="B437" s="5"/>
      <c r="C437" s="5"/>
      <c r="D437" s="5"/>
      <c r="E437" s="5"/>
      <c r="F437" s="5"/>
      <c r="G437" s="2"/>
      <c r="H437" s="31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6"/>
    </row>
    <row r="438" ht="13.5" customHeight="1">
      <c r="A438" s="5"/>
      <c r="B438" s="5"/>
      <c r="C438" s="5"/>
      <c r="D438" s="5"/>
      <c r="E438" s="5"/>
      <c r="F438" s="5"/>
      <c r="G438" s="2"/>
      <c r="H438" s="31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6"/>
    </row>
    <row r="439" ht="13.5" customHeight="1">
      <c r="A439" s="5"/>
      <c r="B439" s="5"/>
      <c r="C439" s="5"/>
      <c r="D439" s="5"/>
      <c r="E439" s="5"/>
      <c r="F439" s="5"/>
      <c r="G439" s="2"/>
      <c r="H439" s="31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6"/>
    </row>
    <row r="440" ht="13.5" customHeight="1">
      <c r="A440" s="5"/>
      <c r="B440" s="5"/>
      <c r="C440" s="5"/>
      <c r="D440" s="5"/>
      <c r="E440" s="5"/>
      <c r="F440" s="5"/>
      <c r="G440" s="2"/>
      <c r="H440" s="31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6"/>
    </row>
    <row r="441" ht="13.5" customHeight="1">
      <c r="A441" s="5"/>
      <c r="B441" s="5"/>
      <c r="C441" s="5"/>
      <c r="D441" s="5"/>
      <c r="E441" s="5"/>
      <c r="F441" s="5"/>
      <c r="G441" s="2"/>
      <c r="H441" s="31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6"/>
    </row>
    <row r="442" ht="13.5" customHeight="1">
      <c r="A442" s="5"/>
      <c r="B442" s="5"/>
      <c r="C442" s="5"/>
      <c r="D442" s="5"/>
      <c r="E442" s="5"/>
      <c r="F442" s="5"/>
      <c r="G442" s="2"/>
      <c r="H442" s="31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6"/>
    </row>
    <row r="443" ht="13.5" customHeight="1">
      <c r="A443" s="5"/>
      <c r="B443" s="5"/>
      <c r="C443" s="5"/>
      <c r="D443" s="5"/>
      <c r="E443" s="5"/>
      <c r="F443" s="5"/>
      <c r="G443" s="2"/>
      <c r="H443" s="31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6"/>
    </row>
    <row r="444" ht="13.5" customHeight="1">
      <c r="A444" s="5"/>
      <c r="B444" s="5"/>
      <c r="C444" s="5"/>
      <c r="D444" s="5"/>
      <c r="E444" s="5"/>
      <c r="F444" s="5"/>
      <c r="G444" s="2"/>
      <c r="H444" s="31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6"/>
    </row>
    <row r="445" ht="13.5" customHeight="1">
      <c r="A445" s="5"/>
      <c r="B445" s="5"/>
      <c r="C445" s="5"/>
      <c r="D445" s="5"/>
      <c r="E445" s="5"/>
      <c r="F445" s="5"/>
      <c r="G445" s="2"/>
      <c r="H445" s="31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6"/>
    </row>
    <row r="446" ht="13.5" customHeight="1">
      <c r="A446" s="5"/>
      <c r="B446" s="5"/>
      <c r="C446" s="5"/>
      <c r="D446" s="5"/>
      <c r="E446" s="5"/>
      <c r="F446" s="5"/>
      <c r="G446" s="2"/>
      <c r="H446" s="31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6"/>
    </row>
    <row r="447" ht="13.5" customHeight="1">
      <c r="A447" s="5"/>
      <c r="B447" s="5"/>
      <c r="C447" s="5"/>
      <c r="D447" s="5"/>
      <c r="E447" s="5"/>
      <c r="F447" s="5"/>
      <c r="G447" s="2"/>
      <c r="H447" s="31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6"/>
    </row>
    <row r="448" ht="13.5" customHeight="1">
      <c r="A448" s="5"/>
      <c r="B448" s="5"/>
      <c r="C448" s="5"/>
      <c r="D448" s="5"/>
      <c r="E448" s="5"/>
      <c r="F448" s="5"/>
      <c r="G448" s="2"/>
      <c r="H448" s="31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6"/>
    </row>
    <row r="449" ht="13.5" customHeight="1">
      <c r="A449" s="5"/>
      <c r="B449" s="5"/>
      <c r="C449" s="5"/>
      <c r="D449" s="5"/>
      <c r="E449" s="5"/>
      <c r="F449" s="5"/>
      <c r="G449" s="2"/>
      <c r="H449" s="31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6"/>
    </row>
    <row r="450" ht="13.5" customHeight="1">
      <c r="A450" s="5"/>
      <c r="B450" s="5"/>
      <c r="C450" s="5"/>
      <c r="D450" s="5"/>
      <c r="E450" s="5"/>
      <c r="F450" s="5"/>
      <c r="G450" s="2"/>
      <c r="H450" s="31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6"/>
    </row>
    <row r="451" ht="13.5" customHeight="1">
      <c r="A451" s="5"/>
      <c r="B451" s="5"/>
      <c r="C451" s="5"/>
      <c r="D451" s="5"/>
      <c r="E451" s="5"/>
      <c r="F451" s="5"/>
      <c r="G451" s="2"/>
      <c r="H451" s="31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6"/>
    </row>
    <row r="452" ht="13.5" customHeight="1">
      <c r="A452" s="5"/>
      <c r="B452" s="5"/>
      <c r="C452" s="5"/>
      <c r="D452" s="5"/>
      <c r="E452" s="5"/>
      <c r="F452" s="5"/>
      <c r="G452" s="2"/>
      <c r="H452" s="31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6"/>
    </row>
    <row r="453" ht="13.5" customHeight="1">
      <c r="A453" s="5"/>
      <c r="B453" s="5"/>
      <c r="C453" s="5"/>
      <c r="D453" s="5"/>
      <c r="E453" s="5"/>
      <c r="F453" s="5"/>
      <c r="G453" s="2"/>
      <c r="H453" s="31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6"/>
    </row>
    <row r="454" ht="13.5" customHeight="1">
      <c r="A454" s="5"/>
      <c r="B454" s="5"/>
      <c r="C454" s="5"/>
      <c r="D454" s="5"/>
      <c r="E454" s="5"/>
      <c r="F454" s="5"/>
      <c r="G454" s="2"/>
      <c r="H454" s="31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6"/>
    </row>
    <row r="455" ht="13.5" customHeight="1">
      <c r="A455" s="5"/>
      <c r="B455" s="5"/>
      <c r="C455" s="5"/>
      <c r="D455" s="5"/>
      <c r="E455" s="5"/>
      <c r="F455" s="5"/>
      <c r="G455" s="2"/>
      <c r="H455" s="31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6"/>
    </row>
    <row r="456" ht="13.5" customHeight="1">
      <c r="A456" s="5"/>
      <c r="B456" s="5"/>
      <c r="C456" s="5"/>
      <c r="D456" s="5"/>
      <c r="E456" s="5"/>
      <c r="F456" s="5"/>
      <c r="G456" s="2"/>
      <c r="H456" s="31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6"/>
    </row>
    <row r="457" ht="13.5" customHeight="1">
      <c r="A457" s="5"/>
      <c r="B457" s="5"/>
      <c r="C457" s="5"/>
      <c r="D457" s="5"/>
      <c r="E457" s="5"/>
      <c r="F457" s="5"/>
      <c r="G457" s="2"/>
      <c r="H457" s="31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6"/>
    </row>
    <row r="458" ht="13.5" customHeight="1">
      <c r="A458" s="5"/>
      <c r="B458" s="5"/>
      <c r="C458" s="5"/>
      <c r="D458" s="5"/>
      <c r="E458" s="5"/>
      <c r="F458" s="5"/>
      <c r="G458" s="2"/>
      <c r="H458" s="31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6"/>
    </row>
    <row r="459" ht="13.5" customHeight="1">
      <c r="A459" s="5"/>
      <c r="B459" s="5"/>
      <c r="C459" s="5"/>
      <c r="D459" s="5"/>
      <c r="E459" s="5"/>
      <c r="F459" s="5"/>
      <c r="G459" s="2"/>
      <c r="H459" s="31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6"/>
    </row>
    <row r="460" ht="13.5" customHeight="1">
      <c r="A460" s="5"/>
      <c r="B460" s="5"/>
      <c r="C460" s="5"/>
      <c r="D460" s="5"/>
      <c r="E460" s="5"/>
      <c r="F460" s="5"/>
      <c r="G460" s="2"/>
      <c r="H460" s="31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6"/>
    </row>
    <row r="461" ht="13.5" customHeight="1">
      <c r="A461" s="5"/>
      <c r="B461" s="5"/>
      <c r="C461" s="5"/>
      <c r="D461" s="5"/>
      <c r="E461" s="5"/>
      <c r="F461" s="5"/>
      <c r="G461" s="2"/>
      <c r="H461" s="31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6"/>
    </row>
    <row r="462" ht="13.5" customHeight="1">
      <c r="A462" s="5"/>
      <c r="B462" s="5"/>
      <c r="C462" s="5"/>
      <c r="D462" s="5"/>
      <c r="E462" s="5"/>
      <c r="F462" s="5"/>
      <c r="G462" s="2"/>
      <c r="H462" s="31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6"/>
    </row>
    <row r="463" ht="13.5" customHeight="1">
      <c r="A463" s="5"/>
      <c r="B463" s="5"/>
      <c r="C463" s="5"/>
      <c r="D463" s="5"/>
      <c r="E463" s="5"/>
      <c r="F463" s="5"/>
      <c r="G463" s="2"/>
      <c r="H463" s="31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6"/>
    </row>
    <row r="464" ht="13.5" customHeight="1">
      <c r="A464" s="5"/>
      <c r="B464" s="5"/>
      <c r="C464" s="5"/>
      <c r="D464" s="5"/>
      <c r="E464" s="5"/>
      <c r="F464" s="5"/>
      <c r="G464" s="2"/>
      <c r="H464" s="31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6"/>
    </row>
    <row r="465" ht="13.5" customHeight="1">
      <c r="A465" s="5"/>
      <c r="B465" s="5"/>
      <c r="C465" s="5"/>
      <c r="D465" s="5"/>
      <c r="E465" s="5"/>
      <c r="F465" s="5"/>
      <c r="G465" s="2"/>
      <c r="H465" s="31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6"/>
    </row>
    <row r="466" ht="13.5" customHeight="1">
      <c r="A466" s="5"/>
      <c r="B466" s="5"/>
      <c r="C466" s="5"/>
      <c r="D466" s="5"/>
      <c r="E466" s="5"/>
      <c r="F466" s="5"/>
      <c r="G466" s="2"/>
      <c r="H466" s="31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6"/>
    </row>
    <row r="467" ht="13.5" customHeight="1">
      <c r="A467" s="5"/>
      <c r="B467" s="5"/>
      <c r="C467" s="5"/>
      <c r="D467" s="5"/>
      <c r="E467" s="5"/>
      <c r="F467" s="5"/>
      <c r="G467" s="2"/>
      <c r="H467" s="31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6"/>
    </row>
    <row r="468" ht="13.5" customHeight="1">
      <c r="A468" s="5"/>
      <c r="B468" s="5"/>
      <c r="C468" s="5"/>
      <c r="D468" s="5"/>
      <c r="E468" s="5"/>
      <c r="F468" s="5"/>
      <c r="G468" s="2"/>
      <c r="H468" s="31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6"/>
    </row>
    <row r="469" ht="13.5" customHeight="1">
      <c r="A469" s="5"/>
      <c r="B469" s="5"/>
      <c r="C469" s="5"/>
      <c r="D469" s="5"/>
      <c r="E469" s="5"/>
      <c r="F469" s="5"/>
      <c r="G469" s="2"/>
      <c r="H469" s="31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6"/>
    </row>
    <row r="470" ht="13.5" customHeight="1">
      <c r="A470" s="5"/>
      <c r="B470" s="5"/>
      <c r="C470" s="5"/>
      <c r="D470" s="5"/>
      <c r="E470" s="5"/>
      <c r="F470" s="5"/>
      <c r="G470" s="2"/>
      <c r="H470" s="31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6"/>
    </row>
    <row r="471" ht="13.5" customHeight="1">
      <c r="A471" s="5"/>
      <c r="B471" s="5"/>
      <c r="C471" s="5"/>
      <c r="D471" s="5"/>
      <c r="E471" s="5"/>
      <c r="F471" s="5"/>
      <c r="G471" s="2"/>
      <c r="H471" s="31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6"/>
    </row>
    <row r="472" ht="13.5" customHeight="1">
      <c r="A472" s="5"/>
      <c r="B472" s="5"/>
      <c r="C472" s="5"/>
      <c r="D472" s="5"/>
      <c r="E472" s="5"/>
      <c r="F472" s="5"/>
      <c r="G472" s="2"/>
      <c r="H472" s="31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6"/>
    </row>
    <row r="473" ht="13.5" customHeight="1">
      <c r="A473" s="5"/>
      <c r="B473" s="5"/>
      <c r="C473" s="5"/>
      <c r="D473" s="5"/>
      <c r="E473" s="5"/>
      <c r="F473" s="5"/>
      <c r="G473" s="2"/>
      <c r="H473" s="31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6"/>
    </row>
    <row r="474" ht="13.5" customHeight="1">
      <c r="A474" s="5"/>
      <c r="B474" s="5"/>
      <c r="C474" s="5"/>
      <c r="D474" s="5"/>
      <c r="E474" s="5"/>
      <c r="F474" s="5"/>
      <c r="G474" s="2"/>
      <c r="H474" s="31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6"/>
    </row>
    <row r="475" ht="13.5" customHeight="1">
      <c r="A475" s="5"/>
      <c r="B475" s="5"/>
      <c r="C475" s="5"/>
      <c r="D475" s="5"/>
      <c r="E475" s="5"/>
      <c r="F475" s="5"/>
      <c r="G475" s="2"/>
      <c r="H475" s="31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6"/>
    </row>
    <row r="476" ht="13.5" customHeight="1">
      <c r="A476" s="5"/>
      <c r="B476" s="5"/>
      <c r="C476" s="5"/>
      <c r="D476" s="5"/>
      <c r="E476" s="5"/>
      <c r="F476" s="5"/>
      <c r="G476" s="2"/>
      <c r="H476" s="31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6"/>
    </row>
    <row r="477" ht="13.5" customHeight="1">
      <c r="A477" s="5"/>
      <c r="B477" s="5"/>
      <c r="C477" s="5"/>
      <c r="D477" s="5"/>
      <c r="E477" s="5"/>
      <c r="F477" s="5"/>
      <c r="G477" s="2"/>
      <c r="H477" s="31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6"/>
    </row>
    <row r="478" ht="13.5" customHeight="1">
      <c r="A478" s="5"/>
      <c r="B478" s="5"/>
      <c r="C478" s="5"/>
      <c r="D478" s="5"/>
      <c r="E478" s="5"/>
      <c r="F478" s="5"/>
      <c r="G478" s="2"/>
      <c r="H478" s="31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6"/>
    </row>
    <row r="479" ht="13.5" customHeight="1">
      <c r="A479" s="5"/>
      <c r="B479" s="5"/>
      <c r="C479" s="5"/>
      <c r="D479" s="5"/>
      <c r="E479" s="5"/>
      <c r="F479" s="5"/>
      <c r="G479" s="2"/>
      <c r="H479" s="31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6"/>
    </row>
    <row r="480" ht="13.5" customHeight="1">
      <c r="A480" s="5"/>
      <c r="B480" s="5"/>
      <c r="C480" s="5"/>
      <c r="D480" s="5"/>
      <c r="E480" s="5"/>
      <c r="F480" s="5"/>
      <c r="G480" s="2"/>
      <c r="H480" s="31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6"/>
    </row>
    <row r="481" ht="13.5" customHeight="1">
      <c r="A481" s="5"/>
      <c r="B481" s="5"/>
      <c r="C481" s="5"/>
      <c r="D481" s="5"/>
      <c r="E481" s="5"/>
      <c r="F481" s="5"/>
      <c r="G481" s="2"/>
      <c r="H481" s="31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6"/>
    </row>
    <row r="482" ht="13.5" customHeight="1">
      <c r="A482" s="5"/>
      <c r="B482" s="5"/>
      <c r="C482" s="5"/>
      <c r="D482" s="5"/>
      <c r="E482" s="5"/>
      <c r="F482" s="5"/>
      <c r="G482" s="2"/>
      <c r="H482" s="31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6"/>
    </row>
    <row r="483" ht="13.5" customHeight="1">
      <c r="A483" s="5"/>
      <c r="B483" s="5"/>
      <c r="C483" s="5"/>
      <c r="D483" s="5"/>
      <c r="E483" s="5"/>
      <c r="F483" s="5"/>
      <c r="G483" s="2"/>
      <c r="H483" s="31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6"/>
    </row>
    <row r="484" ht="13.5" customHeight="1">
      <c r="A484" s="5"/>
      <c r="B484" s="5"/>
      <c r="C484" s="5"/>
      <c r="D484" s="5"/>
      <c r="E484" s="5"/>
      <c r="F484" s="5"/>
      <c r="G484" s="2"/>
      <c r="H484" s="31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6"/>
    </row>
    <row r="485" ht="13.5" customHeight="1">
      <c r="A485" s="5"/>
      <c r="B485" s="5"/>
      <c r="C485" s="5"/>
      <c r="D485" s="5"/>
      <c r="E485" s="5"/>
      <c r="F485" s="5"/>
      <c r="G485" s="2"/>
      <c r="H485" s="31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6"/>
    </row>
    <row r="486" ht="13.5" customHeight="1">
      <c r="A486" s="5"/>
      <c r="B486" s="5"/>
      <c r="C486" s="5"/>
      <c r="D486" s="5"/>
      <c r="E486" s="5"/>
      <c r="F486" s="5"/>
      <c r="G486" s="2"/>
      <c r="H486" s="31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6"/>
    </row>
    <row r="487" ht="13.5" customHeight="1">
      <c r="A487" s="5"/>
      <c r="B487" s="5"/>
      <c r="C487" s="5"/>
      <c r="D487" s="5"/>
      <c r="E487" s="5"/>
      <c r="F487" s="5"/>
      <c r="G487" s="2"/>
      <c r="H487" s="31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6"/>
    </row>
    <row r="488" ht="13.5" customHeight="1">
      <c r="A488" s="5"/>
      <c r="B488" s="5"/>
      <c r="C488" s="5"/>
      <c r="D488" s="5"/>
      <c r="E488" s="5"/>
      <c r="F488" s="5"/>
      <c r="G488" s="2"/>
      <c r="H488" s="31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6"/>
    </row>
    <row r="489" ht="13.5" customHeight="1">
      <c r="A489" s="5"/>
      <c r="B489" s="5"/>
      <c r="C489" s="5"/>
      <c r="D489" s="5"/>
      <c r="E489" s="5"/>
      <c r="F489" s="5"/>
      <c r="G489" s="2"/>
      <c r="H489" s="31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6"/>
    </row>
    <row r="490" ht="13.5" customHeight="1">
      <c r="A490" s="5"/>
      <c r="B490" s="5"/>
      <c r="C490" s="5"/>
      <c r="D490" s="5"/>
      <c r="E490" s="5"/>
      <c r="F490" s="5"/>
      <c r="G490" s="2"/>
      <c r="H490" s="31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6"/>
    </row>
    <row r="491" ht="13.5" customHeight="1">
      <c r="A491" s="5"/>
      <c r="B491" s="5"/>
      <c r="C491" s="5"/>
      <c r="D491" s="5"/>
      <c r="E491" s="5"/>
      <c r="F491" s="5"/>
      <c r="G491" s="2"/>
      <c r="H491" s="31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6"/>
    </row>
    <row r="492" ht="13.5" customHeight="1">
      <c r="A492" s="5"/>
      <c r="B492" s="5"/>
      <c r="C492" s="5"/>
      <c r="D492" s="5"/>
      <c r="E492" s="5"/>
      <c r="F492" s="5"/>
      <c r="G492" s="2"/>
      <c r="H492" s="31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6"/>
    </row>
    <row r="493" ht="13.5" customHeight="1">
      <c r="A493" s="5"/>
      <c r="B493" s="5"/>
      <c r="C493" s="5"/>
      <c r="D493" s="5"/>
      <c r="E493" s="5"/>
      <c r="F493" s="5"/>
      <c r="G493" s="2"/>
      <c r="H493" s="31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6"/>
    </row>
    <row r="494" ht="13.5" customHeight="1">
      <c r="A494" s="5"/>
      <c r="B494" s="5"/>
      <c r="C494" s="5"/>
      <c r="D494" s="5"/>
      <c r="E494" s="5"/>
      <c r="F494" s="5"/>
      <c r="G494" s="2"/>
      <c r="H494" s="31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6"/>
    </row>
    <row r="495" ht="13.5" customHeight="1">
      <c r="A495" s="5"/>
      <c r="B495" s="5"/>
      <c r="C495" s="5"/>
      <c r="D495" s="5"/>
      <c r="E495" s="5"/>
      <c r="F495" s="5"/>
      <c r="G495" s="2"/>
      <c r="H495" s="31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6"/>
    </row>
    <row r="496" ht="13.5" customHeight="1">
      <c r="A496" s="5"/>
      <c r="B496" s="5"/>
      <c r="C496" s="5"/>
      <c r="D496" s="5"/>
      <c r="E496" s="5"/>
      <c r="F496" s="5"/>
      <c r="G496" s="2"/>
      <c r="H496" s="31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6"/>
    </row>
    <row r="497" ht="13.5" customHeight="1">
      <c r="A497" s="5"/>
      <c r="B497" s="5"/>
      <c r="C497" s="5"/>
      <c r="D497" s="5"/>
      <c r="E497" s="5"/>
      <c r="F497" s="5"/>
      <c r="G497" s="2"/>
      <c r="H497" s="31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6"/>
    </row>
    <row r="498" ht="13.5" customHeight="1">
      <c r="A498" s="5"/>
      <c r="B498" s="5"/>
      <c r="C498" s="5"/>
      <c r="D498" s="5"/>
      <c r="E498" s="5"/>
      <c r="F498" s="5"/>
      <c r="G498" s="2"/>
      <c r="H498" s="31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6"/>
    </row>
    <row r="499" ht="13.5" customHeight="1">
      <c r="A499" s="5"/>
      <c r="B499" s="5"/>
      <c r="C499" s="5"/>
      <c r="D499" s="5"/>
      <c r="E499" s="5"/>
      <c r="F499" s="5"/>
      <c r="G499" s="2"/>
      <c r="H499" s="31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6"/>
    </row>
    <row r="500" ht="13.5" customHeight="1">
      <c r="A500" s="5"/>
      <c r="B500" s="5"/>
      <c r="C500" s="5"/>
      <c r="D500" s="5"/>
      <c r="E500" s="5"/>
      <c r="F500" s="5"/>
      <c r="G500" s="2"/>
      <c r="H500" s="31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6"/>
    </row>
    <row r="501" ht="13.5" customHeight="1">
      <c r="A501" s="5"/>
      <c r="B501" s="5"/>
      <c r="C501" s="5"/>
      <c r="D501" s="5"/>
      <c r="E501" s="5"/>
      <c r="F501" s="5"/>
      <c r="G501" s="2"/>
      <c r="H501" s="31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6"/>
    </row>
    <row r="502" ht="13.5" customHeight="1">
      <c r="A502" s="5"/>
      <c r="B502" s="5"/>
      <c r="C502" s="5"/>
      <c r="D502" s="5"/>
      <c r="E502" s="5"/>
      <c r="F502" s="5"/>
      <c r="G502" s="2"/>
      <c r="H502" s="31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6"/>
    </row>
    <row r="503" ht="13.5" customHeight="1">
      <c r="A503" s="5"/>
      <c r="B503" s="5"/>
      <c r="C503" s="5"/>
      <c r="D503" s="5"/>
      <c r="E503" s="5"/>
      <c r="F503" s="5"/>
      <c r="G503" s="2"/>
      <c r="H503" s="31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6"/>
    </row>
    <row r="504" ht="13.5" customHeight="1">
      <c r="A504" s="5"/>
      <c r="B504" s="5"/>
      <c r="C504" s="5"/>
      <c r="D504" s="5"/>
      <c r="E504" s="5"/>
      <c r="F504" s="5"/>
      <c r="G504" s="2"/>
      <c r="H504" s="31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6"/>
    </row>
    <row r="505" ht="13.5" customHeight="1">
      <c r="A505" s="5"/>
      <c r="B505" s="5"/>
      <c r="C505" s="5"/>
      <c r="D505" s="5"/>
      <c r="E505" s="5"/>
      <c r="F505" s="5"/>
      <c r="G505" s="2"/>
      <c r="H505" s="31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6"/>
    </row>
    <row r="506" ht="13.5" customHeight="1">
      <c r="A506" s="5"/>
      <c r="B506" s="5"/>
      <c r="C506" s="5"/>
      <c r="D506" s="5"/>
      <c r="E506" s="5"/>
      <c r="F506" s="5"/>
      <c r="G506" s="2"/>
      <c r="H506" s="31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6"/>
    </row>
    <row r="507" ht="13.5" customHeight="1">
      <c r="A507" s="5"/>
      <c r="B507" s="5"/>
      <c r="C507" s="5"/>
      <c r="D507" s="5"/>
      <c r="E507" s="5"/>
      <c r="F507" s="5"/>
      <c r="G507" s="2"/>
      <c r="H507" s="31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6"/>
    </row>
    <row r="508" ht="13.5" customHeight="1">
      <c r="A508" s="5"/>
      <c r="B508" s="5"/>
      <c r="C508" s="5"/>
      <c r="D508" s="5"/>
      <c r="E508" s="5"/>
      <c r="F508" s="5"/>
      <c r="G508" s="2"/>
      <c r="H508" s="31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6"/>
    </row>
    <row r="509" ht="13.5" customHeight="1">
      <c r="A509" s="5"/>
      <c r="B509" s="5"/>
      <c r="C509" s="5"/>
      <c r="D509" s="5"/>
      <c r="E509" s="5"/>
      <c r="F509" s="5"/>
      <c r="G509" s="2"/>
      <c r="H509" s="31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6"/>
    </row>
    <row r="510" ht="13.5" customHeight="1">
      <c r="A510" s="5"/>
      <c r="B510" s="5"/>
      <c r="C510" s="5"/>
      <c r="D510" s="5"/>
      <c r="E510" s="5"/>
      <c r="F510" s="5"/>
      <c r="G510" s="2"/>
      <c r="H510" s="31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6"/>
    </row>
    <row r="511" ht="13.5" customHeight="1">
      <c r="A511" s="5"/>
      <c r="B511" s="5"/>
      <c r="C511" s="5"/>
      <c r="D511" s="5"/>
      <c r="E511" s="5"/>
      <c r="F511" s="5"/>
      <c r="G511" s="2"/>
      <c r="H511" s="31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6"/>
    </row>
    <row r="512" ht="13.5" customHeight="1">
      <c r="A512" s="5"/>
      <c r="B512" s="5"/>
      <c r="C512" s="5"/>
      <c r="D512" s="5"/>
      <c r="E512" s="5"/>
      <c r="F512" s="5"/>
      <c r="G512" s="2"/>
      <c r="H512" s="31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6"/>
    </row>
    <row r="513" ht="13.5" customHeight="1">
      <c r="A513" s="5"/>
      <c r="B513" s="5"/>
      <c r="C513" s="5"/>
      <c r="D513" s="5"/>
      <c r="E513" s="5"/>
      <c r="F513" s="5"/>
      <c r="G513" s="2"/>
      <c r="H513" s="31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6"/>
    </row>
    <row r="514" ht="13.5" customHeight="1">
      <c r="A514" s="5"/>
      <c r="B514" s="5"/>
      <c r="C514" s="5"/>
      <c r="D514" s="5"/>
      <c r="E514" s="5"/>
      <c r="F514" s="5"/>
      <c r="G514" s="2"/>
      <c r="H514" s="31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6"/>
    </row>
    <row r="515" ht="13.5" customHeight="1">
      <c r="A515" s="5"/>
      <c r="B515" s="5"/>
      <c r="C515" s="5"/>
      <c r="D515" s="5"/>
      <c r="E515" s="5"/>
      <c r="F515" s="5"/>
      <c r="G515" s="2"/>
      <c r="H515" s="31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6"/>
    </row>
    <row r="516" ht="13.5" customHeight="1">
      <c r="A516" s="5"/>
      <c r="B516" s="5"/>
      <c r="C516" s="5"/>
      <c r="D516" s="5"/>
      <c r="E516" s="5"/>
      <c r="F516" s="5"/>
      <c r="G516" s="2"/>
      <c r="H516" s="31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6"/>
    </row>
    <row r="517" ht="13.5" customHeight="1">
      <c r="A517" s="5"/>
      <c r="B517" s="5"/>
      <c r="C517" s="5"/>
      <c r="D517" s="5"/>
      <c r="E517" s="5"/>
      <c r="F517" s="5"/>
      <c r="G517" s="2"/>
      <c r="H517" s="31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6"/>
    </row>
    <row r="518" ht="13.5" customHeight="1">
      <c r="A518" s="5"/>
      <c r="B518" s="5"/>
      <c r="C518" s="5"/>
      <c r="D518" s="5"/>
      <c r="E518" s="5"/>
      <c r="F518" s="5"/>
      <c r="G518" s="2"/>
      <c r="H518" s="31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6"/>
    </row>
    <row r="519" ht="13.5" customHeight="1">
      <c r="A519" s="5"/>
      <c r="B519" s="5"/>
      <c r="C519" s="5"/>
      <c r="D519" s="5"/>
      <c r="E519" s="5"/>
      <c r="F519" s="5"/>
      <c r="G519" s="2"/>
      <c r="H519" s="31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6"/>
    </row>
    <row r="520" ht="13.5" customHeight="1">
      <c r="A520" s="5"/>
      <c r="B520" s="5"/>
      <c r="C520" s="5"/>
      <c r="D520" s="5"/>
      <c r="E520" s="5"/>
      <c r="F520" s="5"/>
      <c r="G520" s="2"/>
      <c r="H520" s="31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6"/>
    </row>
    <row r="521" ht="13.5" customHeight="1">
      <c r="A521" s="5"/>
      <c r="B521" s="5"/>
      <c r="C521" s="5"/>
      <c r="D521" s="5"/>
      <c r="E521" s="5"/>
      <c r="F521" s="5"/>
      <c r="G521" s="2"/>
      <c r="H521" s="31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6"/>
    </row>
    <row r="522" ht="13.5" customHeight="1">
      <c r="A522" s="5"/>
      <c r="B522" s="5"/>
      <c r="C522" s="5"/>
      <c r="D522" s="5"/>
      <c r="E522" s="5"/>
      <c r="F522" s="5"/>
      <c r="G522" s="2"/>
      <c r="H522" s="31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6"/>
    </row>
    <row r="523" ht="13.5" customHeight="1">
      <c r="A523" s="5"/>
      <c r="B523" s="5"/>
      <c r="C523" s="5"/>
      <c r="D523" s="5"/>
      <c r="E523" s="5"/>
      <c r="F523" s="5"/>
      <c r="G523" s="2"/>
      <c r="H523" s="31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6"/>
    </row>
    <row r="524" ht="13.5" customHeight="1">
      <c r="A524" s="5"/>
      <c r="B524" s="5"/>
      <c r="C524" s="5"/>
      <c r="D524" s="5"/>
      <c r="E524" s="5"/>
      <c r="F524" s="5"/>
      <c r="G524" s="2"/>
      <c r="H524" s="31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6"/>
    </row>
    <row r="525" ht="13.5" customHeight="1">
      <c r="A525" s="5"/>
      <c r="B525" s="5"/>
      <c r="C525" s="5"/>
      <c r="D525" s="5"/>
      <c r="E525" s="5"/>
      <c r="F525" s="5"/>
      <c r="G525" s="2"/>
      <c r="H525" s="31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6"/>
    </row>
    <row r="526" ht="13.5" customHeight="1">
      <c r="A526" s="5"/>
      <c r="B526" s="5"/>
      <c r="C526" s="5"/>
      <c r="D526" s="5"/>
      <c r="E526" s="5"/>
      <c r="F526" s="5"/>
      <c r="G526" s="2"/>
      <c r="H526" s="31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6"/>
    </row>
    <row r="527" ht="13.5" customHeight="1">
      <c r="A527" s="5"/>
      <c r="B527" s="5"/>
      <c r="C527" s="5"/>
      <c r="D527" s="5"/>
      <c r="E527" s="5"/>
      <c r="F527" s="5"/>
      <c r="G527" s="2"/>
      <c r="H527" s="31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6"/>
    </row>
    <row r="528" ht="13.5" customHeight="1">
      <c r="A528" s="5"/>
      <c r="B528" s="5"/>
      <c r="C528" s="5"/>
      <c r="D528" s="5"/>
      <c r="E528" s="5"/>
      <c r="F528" s="5"/>
      <c r="G528" s="2"/>
      <c r="H528" s="31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6"/>
    </row>
    <row r="529" ht="13.5" customHeight="1">
      <c r="A529" s="5"/>
      <c r="B529" s="5"/>
      <c r="C529" s="5"/>
      <c r="D529" s="5"/>
      <c r="E529" s="5"/>
      <c r="F529" s="5"/>
      <c r="G529" s="2"/>
      <c r="H529" s="31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6"/>
    </row>
    <row r="530" ht="13.5" customHeight="1">
      <c r="A530" s="5"/>
      <c r="B530" s="5"/>
      <c r="C530" s="5"/>
      <c r="D530" s="5"/>
      <c r="E530" s="5"/>
      <c r="F530" s="5"/>
      <c r="G530" s="2"/>
      <c r="H530" s="31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6"/>
    </row>
    <row r="531" ht="13.5" customHeight="1">
      <c r="A531" s="5"/>
      <c r="B531" s="5"/>
      <c r="C531" s="5"/>
      <c r="D531" s="5"/>
      <c r="E531" s="5"/>
      <c r="F531" s="5"/>
      <c r="G531" s="2"/>
      <c r="H531" s="31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6"/>
    </row>
    <row r="532" ht="13.5" customHeight="1">
      <c r="A532" s="5"/>
      <c r="B532" s="5"/>
      <c r="C532" s="5"/>
      <c r="D532" s="5"/>
      <c r="E532" s="5"/>
      <c r="F532" s="5"/>
      <c r="G532" s="2"/>
      <c r="H532" s="31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6"/>
    </row>
    <row r="533" ht="13.5" customHeight="1">
      <c r="A533" s="5"/>
      <c r="B533" s="5"/>
      <c r="C533" s="5"/>
      <c r="D533" s="5"/>
      <c r="E533" s="5"/>
      <c r="F533" s="5"/>
      <c r="G533" s="2"/>
      <c r="H533" s="31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6"/>
    </row>
    <row r="534" ht="13.5" customHeight="1">
      <c r="A534" s="5"/>
      <c r="B534" s="5"/>
      <c r="C534" s="5"/>
      <c r="D534" s="5"/>
      <c r="E534" s="5"/>
      <c r="F534" s="5"/>
      <c r="G534" s="2"/>
      <c r="H534" s="31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6"/>
    </row>
    <row r="535" ht="13.5" customHeight="1">
      <c r="A535" s="5"/>
      <c r="B535" s="5"/>
      <c r="C535" s="5"/>
      <c r="D535" s="5"/>
      <c r="E535" s="5"/>
      <c r="F535" s="5"/>
      <c r="G535" s="2"/>
      <c r="H535" s="31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6"/>
    </row>
    <row r="536" ht="13.5" customHeight="1">
      <c r="A536" s="5"/>
      <c r="B536" s="5"/>
      <c r="C536" s="5"/>
      <c r="D536" s="5"/>
      <c r="E536" s="5"/>
      <c r="F536" s="5"/>
      <c r="G536" s="2"/>
      <c r="H536" s="31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6"/>
    </row>
    <row r="537" ht="13.5" customHeight="1">
      <c r="A537" s="5"/>
      <c r="B537" s="5"/>
      <c r="C537" s="5"/>
      <c r="D537" s="5"/>
      <c r="E537" s="5"/>
      <c r="F537" s="5"/>
      <c r="G537" s="2"/>
      <c r="H537" s="31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6"/>
    </row>
    <row r="538" ht="13.5" customHeight="1">
      <c r="A538" s="5"/>
      <c r="B538" s="5"/>
      <c r="C538" s="5"/>
      <c r="D538" s="5"/>
      <c r="E538" s="5"/>
      <c r="F538" s="5"/>
      <c r="G538" s="2"/>
      <c r="H538" s="31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6"/>
    </row>
    <row r="539" ht="13.5" customHeight="1">
      <c r="A539" s="5"/>
      <c r="B539" s="5"/>
      <c r="C539" s="5"/>
      <c r="D539" s="5"/>
      <c r="E539" s="5"/>
      <c r="F539" s="5"/>
      <c r="G539" s="2"/>
      <c r="H539" s="31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6"/>
    </row>
    <row r="540" ht="13.5" customHeight="1">
      <c r="A540" s="5"/>
      <c r="B540" s="5"/>
      <c r="C540" s="5"/>
      <c r="D540" s="5"/>
      <c r="E540" s="5"/>
      <c r="F540" s="5"/>
      <c r="G540" s="2"/>
      <c r="H540" s="31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6"/>
    </row>
    <row r="541" ht="13.5" customHeight="1">
      <c r="A541" s="5"/>
      <c r="B541" s="5"/>
      <c r="C541" s="5"/>
      <c r="D541" s="5"/>
      <c r="E541" s="5"/>
      <c r="F541" s="5"/>
      <c r="G541" s="2"/>
      <c r="H541" s="31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6"/>
    </row>
    <row r="542" ht="13.5" customHeight="1">
      <c r="A542" s="5"/>
      <c r="B542" s="5"/>
      <c r="C542" s="5"/>
      <c r="D542" s="5"/>
      <c r="E542" s="5"/>
      <c r="F542" s="5"/>
      <c r="G542" s="2"/>
      <c r="H542" s="31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6"/>
    </row>
    <row r="543" ht="13.5" customHeight="1">
      <c r="A543" s="5"/>
      <c r="B543" s="5"/>
      <c r="C543" s="5"/>
      <c r="D543" s="5"/>
      <c r="E543" s="5"/>
      <c r="F543" s="5"/>
      <c r="G543" s="2"/>
      <c r="H543" s="31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6"/>
    </row>
    <row r="544" ht="13.5" customHeight="1">
      <c r="A544" s="5"/>
      <c r="B544" s="5"/>
      <c r="C544" s="5"/>
      <c r="D544" s="5"/>
      <c r="E544" s="5"/>
      <c r="F544" s="5"/>
      <c r="G544" s="2"/>
      <c r="H544" s="31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6"/>
    </row>
    <row r="545" ht="13.5" customHeight="1">
      <c r="A545" s="5"/>
      <c r="B545" s="5"/>
      <c r="C545" s="5"/>
      <c r="D545" s="5"/>
      <c r="E545" s="5"/>
      <c r="F545" s="5"/>
      <c r="G545" s="2"/>
      <c r="H545" s="31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6"/>
    </row>
    <row r="546" ht="13.5" customHeight="1">
      <c r="A546" s="5"/>
      <c r="B546" s="5"/>
      <c r="C546" s="5"/>
      <c r="D546" s="5"/>
      <c r="E546" s="5"/>
      <c r="F546" s="5"/>
      <c r="G546" s="2"/>
      <c r="H546" s="31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6"/>
    </row>
    <row r="547" ht="13.5" customHeight="1">
      <c r="A547" s="5"/>
      <c r="B547" s="5"/>
      <c r="C547" s="5"/>
      <c r="D547" s="5"/>
      <c r="E547" s="5"/>
      <c r="F547" s="5"/>
      <c r="G547" s="2"/>
      <c r="H547" s="31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6"/>
    </row>
    <row r="548" ht="13.5" customHeight="1">
      <c r="A548" s="5"/>
      <c r="B548" s="5"/>
      <c r="C548" s="5"/>
      <c r="D548" s="5"/>
      <c r="E548" s="5"/>
      <c r="F548" s="5"/>
      <c r="G548" s="2"/>
      <c r="H548" s="31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6"/>
    </row>
    <row r="549" ht="13.5" customHeight="1">
      <c r="A549" s="5"/>
      <c r="B549" s="5"/>
      <c r="C549" s="5"/>
      <c r="D549" s="5"/>
      <c r="E549" s="5"/>
      <c r="F549" s="5"/>
      <c r="G549" s="2"/>
      <c r="H549" s="31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6"/>
    </row>
    <row r="550" ht="13.5" customHeight="1">
      <c r="A550" s="5"/>
      <c r="B550" s="5"/>
      <c r="C550" s="5"/>
      <c r="D550" s="5"/>
      <c r="E550" s="5"/>
      <c r="F550" s="5"/>
      <c r="G550" s="2"/>
      <c r="H550" s="31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6"/>
    </row>
    <row r="551" ht="13.5" customHeight="1">
      <c r="A551" s="5"/>
      <c r="B551" s="5"/>
      <c r="C551" s="5"/>
      <c r="D551" s="5"/>
      <c r="E551" s="5"/>
      <c r="F551" s="5"/>
      <c r="G551" s="2"/>
      <c r="H551" s="31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6"/>
    </row>
    <row r="552" ht="13.5" customHeight="1">
      <c r="A552" s="5"/>
      <c r="B552" s="5"/>
      <c r="C552" s="5"/>
      <c r="D552" s="5"/>
      <c r="E552" s="5"/>
      <c r="F552" s="5"/>
      <c r="G552" s="2"/>
      <c r="H552" s="31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6"/>
    </row>
    <row r="553" ht="13.5" customHeight="1">
      <c r="A553" s="5"/>
      <c r="B553" s="5"/>
      <c r="C553" s="5"/>
      <c r="D553" s="5"/>
      <c r="E553" s="5"/>
      <c r="F553" s="5"/>
      <c r="G553" s="2"/>
      <c r="H553" s="31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6"/>
    </row>
    <row r="554" ht="13.5" customHeight="1">
      <c r="A554" s="5"/>
      <c r="B554" s="5"/>
      <c r="C554" s="5"/>
      <c r="D554" s="5"/>
      <c r="E554" s="5"/>
      <c r="F554" s="5"/>
      <c r="G554" s="2"/>
      <c r="H554" s="31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6"/>
    </row>
    <row r="555" ht="13.5" customHeight="1">
      <c r="A555" s="5"/>
      <c r="B555" s="5"/>
      <c r="C555" s="5"/>
      <c r="D555" s="5"/>
      <c r="E555" s="5"/>
      <c r="F555" s="5"/>
      <c r="G555" s="2"/>
      <c r="H555" s="31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6"/>
    </row>
    <row r="556" ht="13.5" customHeight="1">
      <c r="A556" s="5"/>
      <c r="B556" s="5"/>
      <c r="C556" s="5"/>
      <c r="D556" s="5"/>
      <c r="E556" s="5"/>
      <c r="F556" s="5"/>
      <c r="G556" s="2"/>
      <c r="H556" s="31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6"/>
    </row>
    <row r="557" ht="13.5" customHeight="1">
      <c r="A557" s="5"/>
      <c r="B557" s="5"/>
      <c r="C557" s="5"/>
      <c r="D557" s="5"/>
      <c r="E557" s="5"/>
      <c r="F557" s="5"/>
      <c r="G557" s="2"/>
      <c r="H557" s="31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6"/>
    </row>
    <row r="558" ht="13.5" customHeight="1">
      <c r="A558" s="5"/>
      <c r="B558" s="5"/>
      <c r="C558" s="5"/>
      <c r="D558" s="5"/>
      <c r="E558" s="5"/>
      <c r="F558" s="5"/>
      <c r="G558" s="2"/>
      <c r="H558" s="31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6"/>
    </row>
    <row r="559" ht="13.5" customHeight="1">
      <c r="A559" s="5"/>
      <c r="B559" s="5"/>
      <c r="C559" s="5"/>
      <c r="D559" s="5"/>
      <c r="E559" s="5"/>
      <c r="F559" s="5"/>
      <c r="G559" s="2"/>
      <c r="H559" s="31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6"/>
    </row>
    <row r="560" ht="13.5" customHeight="1">
      <c r="A560" s="5"/>
      <c r="B560" s="5"/>
      <c r="C560" s="5"/>
      <c r="D560" s="5"/>
      <c r="E560" s="5"/>
      <c r="F560" s="5"/>
      <c r="G560" s="2"/>
      <c r="H560" s="31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6"/>
    </row>
    <row r="561" ht="13.5" customHeight="1">
      <c r="A561" s="5"/>
      <c r="B561" s="5"/>
      <c r="C561" s="5"/>
      <c r="D561" s="5"/>
      <c r="E561" s="5"/>
      <c r="F561" s="5"/>
      <c r="G561" s="2"/>
      <c r="H561" s="31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6"/>
    </row>
    <row r="562" ht="13.5" customHeight="1">
      <c r="A562" s="5"/>
      <c r="B562" s="5"/>
      <c r="C562" s="5"/>
      <c r="D562" s="5"/>
      <c r="E562" s="5"/>
      <c r="F562" s="5"/>
      <c r="G562" s="2"/>
      <c r="H562" s="31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6"/>
    </row>
    <row r="563" ht="13.5" customHeight="1">
      <c r="A563" s="5"/>
      <c r="B563" s="5"/>
      <c r="C563" s="5"/>
      <c r="D563" s="5"/>
      <c r="E563" s="5"/>
      <c r="F563" s="5"/>
      <c r="G563" s="2"/>
      <c r="H563" s="31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6"/>
    </row>
    <row r="564" ht="13.5" customHeight="1">
      <c r="A564" s="5"/>
      <c r="B564" s="5"/>
      <c r="C564" s="5"/>
      <c r="D564" s="5"/>
      <c r="E564" s="5"/>
      <c r="F564" s="5"/>
      <c r="G564" s="2"/>
      <c r="H564" s="31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6"/>
    </row>
    <row r="565" ht="13.5" customHeight="1">
      <c r="A565" s="5"/>
      <c r="B565" s="5"/>
      <c r="C565" s="5"/>
      <c r="D565" s="5"/>
      <c r="E565" s="5"/>
      <c r="F565" s="5"/>
      <c r="G565" s="2"/>
      <c r="H565" s="31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6"/>
    </row>
    <row r="566" ht="13.5" customHeight="1">
      <c r="A566" s="5"/>
      <c r="B566" s="5"/>
      <c r="C566" s="5"/>
      <c r="D566" s="5"/>
      <c r="E566" s="5"/>
      <c r="F566" s="5"/>
      <c r="G566" s="2"/>
      <c r="H566" s="31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6"/>
    </row>
    <row r="567" ht="13.5" customHeight="1">
      <c r="A567" s="5"/>
      <c r="B567" s="5"/>
      <c r="C567" s="5"/>
      <c r="D567" s="5"/>
      <c r="E567" s="5"/>
      <c r="F567" s="5"/>
      <c r="G567" s="2"/>
      <c r="H567" s="31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6"/>
    </row>
    <row r="568" ht="13.5" customHeight="1">
      <c r="A568" s="5"/>
      <c r="B568" s="5"/>
      <c r="C568" s="5"/>
      <c r="D568" s="5"/>
      <c r="E568" s="5"/>
      <c r="F568" s="5"/>
      <c r="G568" s="2"/>
      <c r="H568" s="31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6"/>
    </row>
    <row r="569" ht="13.5" customHeight="1">
      <c r="A569" s="5"/>
      <c r="B569" s="5"/>
      <c r="C569" s="5"/>
      <c r="D569" s="5"/>
      <c r="E569" s="5"/>
      <c r="F569" s="5"/>
      <c r="G569" s="2"/>
      <c r="H569" s="31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6"/>
    </row>
    <row r="570" ht="13.5" customHeight="1">
      <c r="A570" s="5"/>
      <c r="B570" s="5"/>
      <c r="C570" s="5"/>
      <c r="D570" s="5"/>
      <c r="E570" s="5"/>
      <c r="F570" s="5"/>
      <c r="G570" s="2"/>
      <c r="H570" s="31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6"/>
    </row>
    <row r="571" ht="13.5" customHeight="1">
      <c r="A571" s="5"/>
      <c r="B571" s="5"/>
      <c r="C571" s="5"/>
      <c r="D571" s="5"/>
      <c r="E571" s="5"/>
      <c r="F571" s="5"/>
      <c r="G571" s="2"/>
      <c r="H571" s="31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6"/>
    </row>
    <row r="572" ht="13.5" customHeight="1">
      <c r="A572" s="5"/>
      <c r="B572" s="5"/>
      <c r="C572" s="5"/>
      <c r="D572" s="5"/>
      <c r="E572" s="5"/>
      <c r="F572" s="5"/>
      <c r="G572" s="2"/>
      <c r="H572" s="31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6"/>
    </row>
    <row r="573" ht="13.5" customHeight="1">
      <c r="A573" s="5"/>
      <c r="B573" s="5"/>
      <c r="C573" s="5"/>
      <c r="D573" s="5"/>
      <c r="E573" s="5"/>
      <c r="F573" s="5"/>
      <c r="G573" s="2"/>
      <c r="H573" s="31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6"/>
    </row>
    <row r="574" ht="13.5" customHeight="1">
      <c r="A574" s="5"/>
      <c r="B574" s="5"/>
      <c r="C574" s="5"/>
      <c r="D574" s="5"/>
      <c r="E574" s="5"/>
      <c r="F574" s="5"/>
      <c r="G574" s="2"/>
      <c r="H574" s="31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6"/>
    </row>
    <row r="575" ht="13.5" customHeight="1">
      <c r="A575" s="5"/>
      <c r="B575" s="5"/>
      <c r="C575" s="5"/>
      <c r="D575" s="5"/>
      <c r="E575" s="5"/>
      <c r="F575" s="5"/>
      <c r="G575" s="2"/>
      <c r="H575" s="31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6"/>
    </row>
    <row r="576" ht="13.5" customHeight="1">
      <c r="A576" s="5"/>
      <c r="B576" s="5"/>
      <c r="C576" s="5"/>
      <c r="D576" s="5"/>
      <c r="E576" s="5"/>
      <c r="F576" s="5"/>
      <c r="G576" s="2"/>
      <c r="H576" s="31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6"/>
    </row>
    <row r="577" ht="13.5" customHeight="1">
      <c r="A577" s="5"/>
      <c r="B577" s="5"/>
      <c r="C577" s="5"/>
      <c r="D577" s="5"/>
      <c r="E577" s="5"/>
      <c r="F577" s="5"/>
      <c r="G577" s="2"/>
      <c r="H577" s="31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6"/>
    </row>
    <row r="578" ht="13.5" customHeight="1">
      <c r="A578" s="5"/>
      <c r="B578" s="5"/>
      <c r="C578" s="5"/>
      <c r="D578" s="5"/>
      <c r="E578" s="5"/>
      <c r="F578" s="5"/>
      <c r="G578" s="2"/>
      <c r="H578" s="31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6"/>
    </row>
    <row r="579" ht="13.5" customHeight="1">
      <c r="A579" s="5"/>
      <c r="B579" s="5"/>
      <c r="C579" s="5"/>
      <c r="D579" s="5"/>
      <c r="E579" s="5"/>
      <c r="F579" s="5"/>
      <c r="G579" s="2"/>
      <c r="H579" s="31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6"/>
    </row>
    <row r="580" ht="13.5" customHeight="1">
      <c r="A580" s="5"/>
      <c r="B580" s="5"/>
      <c r="C580" s="5"/>
      <c r="D580" s="5"/>
      <c r="E580" s="5"/>
      <c r="F580" s="5"/>
      <c r="G580" s="2"/>
      <c r="H580" s="31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6"/>
    </row>
    <row r="581" ht="13.5" customHeight="1">
      <c r="A581" s="5"/>
      <c r="B581" s="5"/>
      <c r="C581" s="5"/>
      <c r="D581" s="5"/>
      <c r="E581" s="5"/>
      <c r="F581" s="5"/>
      <c r="G581" s="2"/>
      <c r="H581" s="31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6"/>
    </row>
    <row r="582" ht="13.5" customHeight="1">
      <c r="A582" s="5"/>
      <c r="B582" s="5"/>
      <c r="C582" s="5"/>
      <c r="D582" s="5"/>
      <c r="E582" s="5"/>
      <c r="F582" s="5"/>
      <c r="G582" s="2"/>
      <c r="H582" s="31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6"/>
    </row>
    <row r="583" ht="13.5" customHeight="1">
      <c r="A583" s="5"/>
      <c r="B583" s="5"/>
      <c r="C583" s="5"/>
      <c r="D583" s="5"/>
      <c r="E583" s="5"/>
      <c r="F583" s="5"/>
      <c r="G583" s="2"/>
      <c r="H583" s="31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6"/>
    </row>
    <row r="584" ht="13.5" customHeight="1">
      <c r="A584" s="5"/>
      <c r="B584" s="5"/>
      <c r="C584" s="5"/>
      <c r="D584" s="5"/>
      <c r="E584" s="5"/>
      <c r="F584" s="5"/>
      <c r="G584" s="2"/>
      <c r="H584" s="31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6"/>
    </row>
    <row r="585" ht="13.5" customHeight="1">
      <c r="A585" s="5"/>
      <c r="B585" s="5"/>
      <c r="C585" s="5"/>
      <c r="D585" s="5"/>
      <c r="E585" s="5"/>
      <c r="F585" s="5"/>
      <c r="G585" s="2"/>
      <c r="H585" s="31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6"/>
    </row>
    <row r="586" ht="13.5" customHeight="1">
      <c r="A586" s="5"/>
      <c r="B586" s="5"/>
      <c r="C586" s="5"/>
      <c r="D586" s="5"/>
      <c r="E586" s="5"/>
      <c r="F586" s="5"/>
      <c r="G586" s="2"/>
      <c r="H586" s="31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6"/>
    </row>
    <row r="587" ht="13.5" customHeight="1">
      <c r="A587" s="5"/>
      <c r="B587" s="5"/>
      <c r="C587" s="5"/>
      <c r="D587" s="5"/>
      <c r="E587" s="5"/>
      <c r="F587" s="5"/>
      <c r="G587" s="2"/>
      <c r="H587" s="31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6"/>
    </row>
    <row r="588" ht="13.5" customHeight="1">
      <c r="A588" s="5"/>
      <c r="B588" s="5"/>
      <c r="C588" s="5"/>
      <c r="D588" s="5"/>
      <c r="E588" s="5"/>
      <c r="F588" s="5"/>
      <c r="G588" s="2"/>
      <c r="H588" s="31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6"/>
    </row>
    <row r="589" ht="13.5" customHeight="1">
      <c r="A589" s="5"/>
      <c r="B589" s="5"/>
      <c r="C589" s="5"/>
      <c r="D589" s="5"/>
      <c r="E589" s="5"/>
      <c r="F589" s="5"/>
      <c r="G589" s="2"/>
      <c r="H589" s="31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6"/>
    </row>
    <row r="590" ht="13.5" customHeight="1">
      <c r="A590" s="5"/>
      <c r="B590" s="5"/>
      <c r="C590" s="5"/>
      <c r="D590" s="5"/>
      <c r="E590" s="5"/>
      <c r="F590" s="5"/>
      <c r="G590" s="2"/>
      <c r="H590" s="31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6"/>
    </row>
    <row r="591" ht="13.5" customHeight="1">
      <c r="A591" s="5"/>
      <c r="B591" s="5"/>
      <c r="C591" s="5"/>
      <c r="D591" s="5"/>
      <c r="E591" s="5"/>
      <c r="F591" s="5"/>
      <c r="G591" s="2"/>
      <c r="H591" s="31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6"/>
    </row>
    <row r="592" ht="13.5" customHeight="1">
      <c r="A592" s="5"/>
      <c r="B592" s="5"/>
      <c r="C592" s="5"/>
      <c r="D592" s="5"/>
      <c r="E592" s="5"/>
      <c r="F592" s="5"/>
      <c r="G592" s="2"/>
      <c r="H592" s="31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6"/>
    </row>
    <row r="593" ht="13.5" customHeight="1">
      <c r="A593" s="5"/>
      <c r="B593" s="5"/>
      <c r="C593" s="5"/>
      <c r="D593" s="5"/>
      <c r="E593" s="5"/>
      <c r="F593" s="5"/>
      <c r="G593" s="2"/>
      <c r="H593" s="31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6"/>
    </row>
    <row r="594" ht="13.5" customHeight="1">
      <c r="A594" s="5"/>
      <c r="B594" s="5"/>
      <c r="C594" s="5"/>
      <c r="D594" s="5"/>
      <c r="E594" s="5"/>
      <c r="F594" s="5"/>
      <c r="G594" s="2"/>
      <c r="H594" s="31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6"/>
    </row>
    <row r="595" ht="13.5" customHeight="1">
      <c r="A595" s="5"/>
      <c r="B595" s="5"/>
      <c r="C595" s="5"/>
      <c r="D595" s="5"/>
      <c r="E595" s="5"/>
      <c r="F595" s="5"/>
      <c r="G595" s="2"/>
      <c r="H595" s="31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6"/>
    </row>
    <row r="596" ht="13.5" customHeight="1">
      <c r="A596" s="5"/>
      <c r="B596" s="5"/>
      <c r="C596" s="5"/>
      <c r="D596" s="5"/>
      <c r="E596" s="5"/>
      <c r="F596" s="5"/>
      <c r="G596" s="2"/>
      <c r="H596" s="31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6"/>
    </row>
    <row r="597" ht="13.5" customHeight="1">
      <c r="A597" s="5"/>
      <c r="B597" s="5"/>
      <c r="C597" s="5"/>
      <c r="D597" s="5"/>
      <c r="E597" s="5"/>
      <c r="F597" s="5"/>
      <c r="G597" s="2"/>
      <c r="H597" s="31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6"/>
    </row>
    <row r="598" ht="13.5" customHeight="1">
      <c r="A598" s="5"/>
      <c r="B598" s="5"/>
      <c r="C598" s="5"/>
      <c r="D598" s="5"/>
      <c r="E598" s="5"/>
      <c r="F598" s="5"/>
      <c r="G598" s="2"/>
      <c r="H598" s="31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6"/>
    </row>
    <row r="599" ht="13.5" customHeight="1">
      <c r="A599" s="5"/>
      <c r="B599" s="5"/>
      <c r="C599" s="5"/>
      <c r="D599" s="5"/>
      <c r="E599" s="5"/>
      <c r="F599" s="5"/>
      <c r="G599" s="2"/>
      <c r="H599" s="31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6"/>
    </row>
    <row r="600" ht="13.5" customHeight="1">
      <c r="A600" s="5"/>
      <c r="B600" s="5"/>
      <c r="C600" s="5"/>
      <c r="D600" s="5"/>
      <c r="E600" s="5"/>
      <c r="F600" s="5"/>
      <c r="G600" s="2"/>
      <c r="H600" s="31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6"/>
    </row>
    <row r="601" ht="13.5" customHeight="1">
      <c r="A601" s="5"/>
      <c r="B601" s="5"/>
      <c r="C601" s="5"/>
      <c r="D601" s="5"/>
      <c r="E601" s="5"/>
      <c r="F601" s="5"/>
      <c r="G601" s="2"/>
      <c r="H601" s="31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6"/>
    </row>
    <row r="602" ht="13.5" customHeight="1">
      <c r="A602" s="5"/>
      <c r="B602" s="5"/>
      <c r="C602" s="5"/>
      <c r="D602" s="5"/>
      <c r="E602" s="5"/>
      <c r="F602" s="5"/>
      <c r="G602" s="2"/>
      <c r="H602" s="31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6"/>
    </row>
    <row r="603" ht="13.5" customHeight="1">
      <c r="A603" s="5"/>
      <c r="B603" s="5"/>
      <c r="C603" s="5"/>
      <c r="D603" s="5"/>
      <c r="E603" s="5"/>
      <c r="F603" s="5"/>
      <c r="G603" s="2"/>
      <c r="H603" s="31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6"/>
    </row>
    <row r="604" ht="13.5" customHeight="1">
      <c r="A604" s="5"/>
      <c r="B604" s="5"/>
      <c r="C604" s="5"/>
      <c r="D604" s="5"/>
      <c r="E604" s="5"/>
      <c r="F604" s="5"/>
      <c r="G604" s="2"/>
      <c r="H604" s="31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6"/>
    </row>
    <row r="605" ht="13.5" customHeight="1">
      <c r="A605" s="5"/>
      <c r="B605" s="5"/>
      <c r="C605" s="5"/>
      <c r="D605" s="5"/>
      <c r="E605" s="5"/>
      <c r="F605" s="5"/>
      <c r="G605" s="2"/>
      <c r="H605" s="31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6"/>
    </row>
    <row r="606" ht="13.5" customHeight="1">
      <c r="A606" s="5"/>
      <c r="B606" s="5"/>
      <c r="C606" s="5"/>
      <c r="D606" s="5"/>
      <c r="E606" s="5"/>
      <c r="F606" s="5"/>
      <c r="G606" s="2"/>
      <c r="H606" s="31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6"/>
    </row>
    <row r="607" ht="13.5" customHeight="1">
      <c r="A607" s="5"/>
      <c r="B607" s="5"/>
      <c r="C607" s="5"/>
      <c r="D607" s="5"/>
      <c r="E607" s="5"/>
      <c r="F607" s="5"/>
      <c r="G607" s="2"/>
      <c r="H607" s="31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6"/>
    </row>
    <row r="608" ht="13.5" customHeight="1">
      <c r="A608" s="5"/>
      <c r="B608" s="5"/>
      <c r="C608" s="5"/>
      <c r="D608" s="5"/>
      <c r="E608" s="5"/>
      <c r="F608" s="5"/>
      <c r="G608" s="2"/>
      <c r="H608" s="31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6"/>
    </row>
    <row r="609" ht="13.5" customHeight="1">
      <c r="A609" s="5"/>
      <c r="B609" s="5"/>
      <c r="C609" s="5"/>
      <c r="D609" s="5"/>
      <c r="E609" s="5"/>
      <c r="F609" s="5"/>
      <c r="G609" s="2"/>
      <c r="H609" s="31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6"/>
    </row>
    <row r="610" ht="13.5" customHeight="1">
      <c r="A610" s="5"/>
      <c r="B610" s="5"/>
      <c r="C610" s="5"/>
      <c r="D610" s="5"/>
      <c r="E610" s="5"/>
      <c r="F610" s="5"/>
      <c r="G610" s="2"/>
      <c r="H610" s="31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6"/>
    </row>
    <row r="611" ht="13.5" customHeight="1">
      <c r="A611" s="5"/>
      <c r="B611" s="5"/>
      <c r="C611" s="5"/>
      <c r="D611" s="5"/>
      <c r="E611" s="5"/>
      <c r="F611" s="5"/>
      <c r="G611" s="2"/>
      <c r="H611" s="31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6"/>
    </row>
    <row r="612" ht="13.5" customHeight="1">
      <c r="A612" s="5"/>
      <c r="B612" s="5"/>
      <c r="C612" s="5"/>
      <c r="D612" s="5"/>
      <c r="E612" s="5"/>
      <c r="F612" s="5"/>
      <c r="G612" s="2"/>
      <c r="H612" s="31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6"/>
    </row>
    <row r="613" ht="13.5" customHeight="1">
      <c r="A613" s="5"/>
      <c r="B613" s="5"/>
      <c r="C613" s="5"/>
      <c r="D613" s="5"/>
      <c r="E613" s="5"/>
      <c r="F613" s="5"/>
      <c r="G613" s="2"/>
      <c r="H613" s="31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6"/>
    </row>
    <row r="614" ht="13.5" customHeight="1">
      <c r="A614" s="5"/>
      <c r="B614" s="5"/>
      <c r="C614" s="5"/>
      <c r="D614" s="5"/>
      <c r="E614" s="5"/>
      <c r="F614" s="5"/>
      <c r="G614" s="2"/>
      <c r="H614" s="31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6"/>
    </row>
    <row r="615" ht="13.5" customHeight="1">
      <c r="A615" s="5"/>
      <c r="B615" s="5"/>
      <c r="C615" s="5"/>
      <c r="D615" s="5"/>
      <c r="E615" s="5"/>
      <c r="F615" s="5"/>
      <c r="G615" s="2"/>
      <c r="H615" s="31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6"/>
    </row>
    <row r="616" ht="13.5" customHeight="1">
      <c r="A616" s="5"/>
      <c r="B616" s="5"/>
      <c r="C616" s="5"/>
      <c r="D616" s="5"/>
      <c r="E616" s="5"/>
      <c r="F616" s="5"/>
      <c r="G616" s="2"/>
      <c r="H616" s="31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6"/>
    </row>
    <row r="617" ht="13.5" customHeight="1">
      <c r="A617" s="5"/>
      <c r="B617" s="5"/>
      <c r="C617" s="5"/>
      <c r="D617" s="5"/>
      <c r="E617" s="5"/>
      <c r="F617" s="5"/>
      <c r="G617" s="2"/>
      <c r="H617" s="31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6"/>
    </row>
    <row r="618" ht="13.5" customHeight="1">
      <c r="A618" s="5"/>
      <c r="B618" s="5"/>
      <c r="C618" s="5"/>
      <c r="D618" s="5"/>
      <c r="E618" s="5"/>
      <c r="F618" s="5"/>
      <c r="G618" s="2"/>
      <c r="H618" s="31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6"/>
    </row>
    <row r="619" ht="13.5" customHeight="1">
      <c r="A619" s="5"/>
      <c r="B619" s="5"/>
      <c r="C619" s="5"/>
      <c r="D619" s="5"/>
      <c r="E619" s="5"/>
      <c r="F619" s="5"/>
      <c r="G619" s="2"/>
      <c r="H619" s="31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6"/>
    </row>
    <row r="620" ht="13.5" customHeight="1">
      <c r="A620" s="5"/>
      <c r="B620" s="5"/>
      <c r="C620" s="5"/>
      <c r="D620" s="5"/>
      <c r="E620" s="5"/>
      <c r="F620" s="5"/>
      <c r="G620" s="2"/>
      <c r="H620" s="31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6"/>
    </row>
    <row r="621" ht="13.5" customHeight="1">
      <c r="A621" s="5"/>
      <c r="B621" s="5"/>
      <c r="C621" s="5"/>
      <c r="D621" s="5"/>
      <c r="E621" s="5"/>
      <c r="F621" s="5"/>
      <c r="G621" s="2"/>
      <c r="H621" s="31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6"/>
    </row>
    <row r="622" ht="13.5" customHeight="1">
      <c r="A622" s="5"/>
      <c r="B622" s="5"/>
      <c r="C622" s="5"/>
      <c r="D622" s="5"/>
      <c r="E622" s="5"/>
      <c r="F622" s="5"/>
      <c r="G622" s="2"/>
      <c r="H622" s="31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6"/>
    </row>
    <row r="623" ht="13.5" customHeight="1">
      <c r="A623" s="5"/>
      <c r="B623" s="5"/>
      <c r="C623" s="5"/>
      <c r="D623" s="5"/>
      <c r="E623" s="5"/>
      <c r="F623" s="5"/>
      <c r="G623" s="2"/>
      <c r="H623" s="31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6"/>
    </row>
    <row r="624" ht="13.5" customHeight="1">
      <c r="A624" s="5"/>
      <c r="B624" s="5"/>
      <c r="C624" s="5"/>
      <c r="D624" s="5"/>
      <c r="E624" s="5"/>
      <c r="F624" s="5"/>
      <c r="G624" s="2"/>
      <c r="H624" s="31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6"/>
    </row>
    <row r="625" ht="13.5" customHeight="1">
      <c r="A625" s="5"/>
      <c r="B625" s="5"/>
      <c r="C625" s="5"/>
      <c r="D625" s="5"/>
      <c r="E625" s="5"/>
      <c r="F625" s="5"/>
      <c r="G625" s="2"/>
      <c r="H625" s="31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6"/>
    </row>
    <row r="626" ht="13.5" customHeight="1">
      <c r="A626" s="5"/>
      <c r="B626" s="5"/>
      <c r="C626" s="5"/>
      <c r="D626" s="5"/>
      <c r="E626" s="5"/>
      <c r="F626" s="5"/>
      <c r="G626" s="2"/>
      <c r="H626" s="31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6"/>
    </row>
    <row r="627" ht="13.5" customHeight="1">
      <c r="A627" s="5"/>
      <c r="B627" s="5"/>
      <c r="C627" s="5"/>
      <c r="D627" s="5"/>
      <c r="E627" s="5"/>
      <c r="F627" s="5"/>
      <c r="G627" s="2"/>
      <c r="H627" s="31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6"/>
    </row>
    <row r="628" ht="13.5" customHeight="1">
      <c r="A628" s="5"/>
      <c r="B628" s="5"/>
      <c r="C628" s="5"/>
      <c r="D628" s="5"/>
      <c r="E628" s="5"/>
      <c r="F628" s="5"/>
      <c r="G628" s="2"/>
      <c r="H628" s="31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6"/>
    </row>
    <row r="629" ht="13.5" customHeight="1">
      <c r="A629" s="5"/>
      <c r="B629" s="5"/>
      <c r="C629" s="5"/>
      <c r="D629" s="5"/>
      <c r="E629" s="5"/>
      <c r="F629" s="5"/>
      <c r="G629" s="2"/>
      <c r="H629" s="31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6"/>
    </row>
    <row r="630" ht="13.5" customHeight="1">
      <c r="A630" s="5"/>
      <c r="B630" s="5"/>
      <c r="C630" s="5"/>
      <c r="D630" s="5"/>
      <c r="E630" s="5"/>
      <c r="F630" s="5"/>
      <c r="G630" s="2"/>
      <c r="H630" s="31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6"/>
    </row>
    <row r="631" ht="13.5" customHeight="1">
      <c r="A631" s="5"/>
      <c r="B631" s="5"/>
      <c r="C631" s="5"/>
      <c r="D631" s="5"/>
      <c r="E631" s="5"/>
      <c r="F631" s="5"/>
      <c r="G631" s="2"/>
      <c r="H631" s="31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6"/>
    </row>
    <row r="632" ht="13.5" customHeight="1">
      <c r="A632" s="5"/>
      <c r="B632" s="5"/>
      <c r="C632" s="5"/>
      <c r="D632" s="5"/>
      <c r="E632" s="5"/>
      <c r="F632" s="5"/>
      <c r="G632" s="2"/>
      <c r="H632" s="31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6"/>
    </row>
    <row r="633" ht="13.5" customHeight="1">
      <c r="A633" s="5"/>
      <c r="B633" s="5"/>
      <c r="C633" s="5"/>
      <c r="D633" s="5"/>
      <c r="E633" s="5"/>
      <c r="F633" s="5"/>
      <c r="G633" s="2"/>
      <c r="H633" s="31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6"/>
    </row>
    <row r="634" ht="13.5" customHeight="1">
      <c r="A634" s="5"/>
      <c r="B634" s="5"/>
      <c r="C634" s="5"/>
      <c r="D634" s="5"/>
      <c r="E634" s="5"/>
      <c r="F634" s="5"/>
      <c r="G634" s="2"/>
      <c r="H634" s="31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6"/>
    </row>
    <row r="635" ht="13.5" customHeight="1">
      <c r="A635" s="5"/>
      <c r="B635" s="5"/>
      <c r="C635" s="5"/>
      <c r="D635" s="5"/>
      <c r="E635" s="5"/>
      <c r="F635" s="5"/>
      <c r="G635" s="2"/>
      <c r="H635" s="31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6"/>
    </row>
    <row r="636" ht="13.5" customHeight="1">
      <c r="A636" s="5"/>
      <c r="B636" s="5"/>
      <c r="C636" s="5"/>
      <c r="D636" s="5"/>
      <c r="E636" s="5"/>
      <c r="F636" s="5"/>
      <c r="G636" s="2"/>
      <c r="H636" s="31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6"/>
    </row>
    <row r="637" ht="13.5" customHeight="1">
      <c r="A637" s="5"/>
      <c r="B637" s="5"/>
      <c r="C637" s="5"/>
      <c r="D637" s="5"/>
      <c r="E637" s="5"/>
      <c r="F637" s="5"/>
      <c r="G637" s="2"/>
      <c r="H637" s="31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6"/>
    </row>
    <row r="638" ht="13.5" customHeight="1">
      <c r="A638" s="5"/>
      <c r="B638" s="5"/>
      <c r="C638" s="5"/>
      <c r="D638" s="5"/>
      <c r="E638" s="5"/>
      <c r="F638" s="5"/>
      <c r="G638" s="2"/>
      <c r="H638" s="31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6"/>
    </row>
    <row r="639" ht="13.5" customHeight="1">
      <c r="A639" s="5"/>
      <c r="B639" s="5"/>
      <c r="C639" s="5"/>
      <c r="D639" s="5"/>
      <c r="E639" s="5"/>
      <c r="F639" s="5"/>
      <c r="G639" s="2"/>
      <c r="H639" s="31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6"/>
    </row>
    <row r="640" ht="13.5" customHeight="1">
      <c r="A640" s="5"/>
      <c r="B640" s="5"/>
      <c r="C640" s="5"/>
      <c r="D640" s="5"/>
      <c r="E640" s="5"/>
      <c r="F640" s="5"/>
      <c r="G640" s="2"/>
      <c r="H640" s="31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6"/>
    </row>
    <row r="641" ht="13.5" customHeight="1">
      <c r="A641" s="5"/>
      <c r="B641" s="5"/>
      <c r="C641" s="5"/>
      <c r="D641" s="5"/>
      <c r="E641" s="5"/>
      <c r="F641" s="5"/>
      <c r="G641" s="2"/>
      <c r="H641" s="31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6"/>
    </row>
    <row r="642" ht="13.5" customHeight="1">
      <c r="A642" s="5"/>
      <c r="B642" s="5"/>
      <c r="C642" s="5"/>
      <c r="D642" s="5"/>
      <c r="E642" s="5"/>
      <c r="F642" s="5"/>
      <c r="G642" s="2"/>
      <c r="H642" s="31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6"/>
    </row>
    <row r="643" ht="13.5" customHeight="1">
      <c r="A643" s="5"/>
      <c r="B643" s="5"/>
      <c r="C643" s="5"/>
      <c r="D643" s="5"/>
      <c r="E643" s="5"/>
      <c r="F643" s="5"/>
      <c r="G643" s="2"/>
      <c r="H643" s="31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6"/>
    </row>
    <row r="644" ht="13.5" customHeight="1">
      <c r="A644" s="5"/>
      <c r="B644" s="5"/>
      <c r="C644" s="5"/>
      <c r="D644" s="5"/>
      <c r="E644" s="5"/>
      <c r="F644" s="5"/>
      <c r="G644" s="2"/>
      <c r="H644" s="31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6"/>
    </row>
    <row r="645" ht="13.5" customHeight="1">
      <c r="A645" s="5"/>
      <c r="B645" s="5"/>
      <c r="C645" s="5"/>
      <c r="D645" s="5"/>
      <c r="E645" s="5"/>
      <c r="F645" s="5"/>
      <c r="G645" s="2"/>
      <c r="H645" s="31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6"/>
    </row>
    <row r="646" ht="13.5" customHeight="1">
      <c r="A646" s="5"/>
      <c r="B646" s="5"/>
      <c r="C646" s="5"/>
      <c r="D646" s="5"/>
      <c r="E646" s="5"/>
      <c r="F646" s="5"/>
      <c r="G646" s="2"/>
      <c r="H646" s="31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6"/>
    </row>
    <row r="647" ht="13.5" customHeight="1">
      <c r="A647" s="5"/>
      <c r="B647" s="5"/>
      <c r="C647" s="5"/>
      <c r="D647" s="5"/>
      <c r="E647" s="5"/>
      <c r="F647" s="5"/>
      <c r="G647" s="2"/>
      <c r="H647" s="31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6"/>
    </row>
    <row r="648" ht="13.5" customHeight="1">
      <c r="A648" s="5"/>
      <c r="B648" s="5"/>
      <c r="C648" s="5"/>
      <c r="D648" s="5"/>
      <c r="E648" s="5"/>
      <c r="F648" s="5"/>
      <c r="G648" s="2"/>
      <c r="H648" s="31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6"/>
    </row>
    <row r="649" ht="13.5" customHeight="1">
      <c r="A649" s="5"/>
      <c r="B649" s="5"/>
      <c r="C649" s="5"/>
      <c r="D649" s="5"/>
      <c r="E649" s="5"/>
      <c r="F649" s="5"/>
      <c r="G649" s="2"/>
      <c r="H649" s="31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6"/>
    </row>
    <row r="650" ht="13.5" customHeight="1">
      <c r="A650" s="5"/>
      <c r="B650" s="5"/>
      <c r="C650" s="5"/>
      <c r="D650" s="5"/>
      <c r="E650" s="5"/>
      <c r="F650" s="5"/>
      <c r="G650" s="2"/>
      <c r="H650" s="31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6"/>
    </row>
    <row r="651" ht="13.5" customHeight="1">
      <c r="A651" s="5"/>
      <c r="B651" s="5"/>
      <c r="C651" s="5"/>
      <c r="D651" s="5"/>
      <c r="E651" s="5"/>
      <c r="F651" s="5"/>
      <c r="G651" s="2"/>
      <c r="H651" s="31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6"/>
    </row>
    <row r="652" ht="13.5" customHeight="1">
      <c r="A652" s="5"/>
      <c r="B652" s="5"/>
      <c r="C652" s="5"/>
      <c r="D652" s="5"/>
      <c r="E652" s="5"/>
      <c r="F652" s="5"/>
      <c r="G652" s="2"/>
      <c r="H652" s="31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6"/>
    </row>
    <row r="653" ht="13.5" customHeight="1">
      <c r="A653" s="5"/>
      <c r="B653" s="5"/>
      <c r="C653" s="5"/>
      <c r="D653" s="5"/>
      <c r="E653" s="5"/>
      <c r="F653" s="5"/>
      <c r="G653" s="2"/>
      <c r="H653" s="31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6"/>
    </row>
    <row r="654" ht="13.5" customHeight="1">
      <c r="A654" s="5"/>
      <c r="B654" s="5"/>
      <c r="C654" s="5"/>
      <c r="D654" s="5"/>
      <c r="E654" s="5"/>
      <c r="F654" s="5"/>
      <c r="G654" s="2"/>
      <c r="H654" s="31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6"/>
    </row>
    <row r="655" ht="13.5" customHeight="1">
      <c r="A655" s="5"/>
      <c r="B655" s="5"/>
      <c r="C655" s="5"/>
      <c r="D655" s="5"/>
      <c r="E655" s="5"/>
      <c r="F655" s="5"/>
      <c r="G655" s="2"/>
      <c r="H655" s="31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6"/>
    </row>
    <row r="656" ht="13.5" customHeight="1">
      <c r="A656" s="5"/>
      <c r="B656" s="5"/>
      <c r="C656" s="5"/>
      <c r="D656" s="5"/>
      <c r="E656" s="5"/>
      <c r="F656" s="5"/>
      <c r="G656" s="2"/>
      <c r="H656" s="31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6"/>
    </row>
    <row r="657" ht="13.5" customHeight="1">
      <c r="A657" s="5"/>
      <c r="B657" s="5"/>
      <c r="C657" s="5"/>
      <c r="D657" s="5"/>
      <c r="E657" s="5"/>
      <c r="F657" s="5"/>
      <c r="G657" s="2"/>
      <c r="H657" s="31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6"/>
    </row>
    <row r="658" ht="13.5" customHeight="1">
      <c r="A658" s="5"/>
      <c r="B658" s="5"/>
      <c r="C658" s="5"/>
      <c r="D658" s="5"/>
      <c r="E658" s="5"/>
      <c r="F658" s="5"/>
      <c r="G658" s="2"/>
      <c r="H658" s="31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6"/>
    </row>
    <row r="659" ht="13.5" customHeight="1">
      <c r="A659" s="5"/>
      <c r="B659" s="5"/>
      <c r="C659" s="5"/>
      <c r="D659" s="5"/>
      <c r="E659" s="5"/>
      <c r="F659" s="5"/>
      <c r="G659" s="2"/>
      <c r="H659" s="31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6"/>
    </row>
    <row r="660" ht="13.5" customHeight="1">
      <c r="A660" s="5"/>
      <c r="B660" s="5"/>
      <c r="C660" s="5"/>
      <c r="D660" s="5"/>
      <c r="E660" s="5"/>
      <c r="F660" s="5"/>
      <c r="G660" s="2"/>
      <c r="H660" s="31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6"/>
    </row>
    <row r="661" ht="13.5" customHeight="1">
      <c r="A661" s="5"/>
      <c r="B661" s="5"/>
      <c r="C661" s="5"/>
      <c r="D661" s="5"/>
      <c r="E661" s="5"/>
      <c r="F661" s="5"/>
      <c r="G661" s="2"/>
      <c r="H661" s="31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6"/>
    </row>
    <row r="662" ht="13.5" customHeight="1">
      <c r="A662" s="5"/>
      <c r="B662" s="5"/>
      <c r="C662" s="5"/>
      <c r="D662" s="5"/>
      <c r="E662" s="5"/>
      <c r="F662" s="5"/>
      <c r="G662" s="2"/>
      <c r="H662" s="31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6"/>
    </row>
    <row r="663" ht="13.5" customHeight="1">
      <c r="A663" s="5"/>
      <c r="B663" s="5"/>
      <c r="C663" s="5"/>
      <c r="D663" s="5"/>
      <c r="E663" s="5"/>
      <c r="F663" s="5"/>
      <c r="G663" s="2"/>
      <c r="H663" s="31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6"/>
    </row>
    <row r="664" ht="13.5" customHeight="1">
      <c r="A664" s="5"/>
      <c r="B664" s="5"/>
      <c r="C664" s="5"/>
      <c r="D664" s="5"/>
      <c r="E664" s="5"/>
      <c r="F664" s="5"/>
      <c r="G664" s="2"/>
      <c r="H664" s="31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6"/>
    </row>
    <row r="665" ht="13.5" customHeight="1">
      <c r="A665" s="5"/>
      <c r="B665" s="5"/>
      <c r="C665" s="5"/>
      <c r="D665" s="5"/>
      <c r="E665" s="5"/>
      <c r="F665" s="5"/>
      <c r="G665" s="2"/>
      <c r="H665" s="31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6"/>
    </row>
    <row r="666" ht="13.5" customHeight="1">
      <c r="A666" s="5"/>
      <c r="B666" s="5"/>
      <c r="C666" s="5"/>
      <c r="D666" s="5"/>
      <c r="E666" s="5"/>
      <c r="F666" s="5"/>
      <c r="G666" s="2"/>
      <c r="H666" s="31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6"/>
    </row>
    <row r="667" ht="13.5" customHeight="1">
      <c r="A667" s="5"/>
      <c r="B667" s="5"/>
      <c r="C667" s="5"/>
      <c r="D667" s="5"/>
      <c r="E667" s="5"/>
      <c r="F667" s="5"/>
      <c r="G667" s="2"/>
      <c r="H667" s="31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6"/>
    </row>
    <row r="668" ht="13.5" customHeight="1">
      <c r="A668" s="5"/>
      <c r="B668" s="5"/>
      <c r="C668" s="5"/>
      <c r="D668" s="5"/>
      <c r="E668" s="5"/>
      <c r="F668" s="5"/>
      <c r="G668" s="2"/>
      <c r="H668" s="31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6"/>
    </row>
    <row r="669" ht="13.5" customHeight="1">
      <c r="A669" s="5"/>
      <c r="B669" s="5"/>
      <c r="C669" s="5"/>
      <c r="D669" s="5"/>
      <c r="E669" s="5"/>
      <c r="F669" s="5"/>
      <c r="G669" s="2"/>
      <c r="H669" s="31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6"/>
    </row>
    <row r="670" ht="13.5" customHeight="1">
      <c r="A670" s="5"/>
      <c r="B670" s="5"/>
      <c r="C670" s="5"/>
      <c r="D670" s="5"/>
      <c r="E670" s="5"/>
      <c r="F670" s="5"/>
      <c r="G670" s="2"/>
      <c r="H670" s="31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6"/>
    </row>
    <row r="671" ht="13.5" customHeight="1">
      <c r="A671" s="5"/>
      <c r="B671" s="5"/>
      <c r="C671" s="5"/>
      <c r="D671" s="5"/>
      <c r="E671" s="5"/>
      <c r="F671" s="5"/>
      <c r="G671" s="2"/>
      <c r="H671" s="31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6"/>
    </row>
    <row r="672" ht="13.5" customHeight="1">
      <c r="A672" s="5"/>
      <c r="B672" s="5"/>
      <c r="C672" s="5"/>
      <c r="D672" s="5"/>
      <c r="E672" s="5"/>
      <c r="F672" s="5"/>
      <c r="G672" s="2"/>
      <c r="H672" s="31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6"/>
    </row>
    <row r="673" ht="13.5" customHeight="1">
      <c r="A673" s="5"/>
      <c r="B673" s="5"/>
      <c r="C673" s="5"/>
      <c r="D673" s="5"/>
      <c r="E673" s="5"/>
      <c r="F673" s="5"/>
      <c r="G673" s="2"/>
      <c r="H673" s="31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6"/>
    </row>
    <row r="674" ht="13.5" customHeight="1">
      <c r="A674" s="5"/>
      <c r="B674" s="5"/>
      <c r="C674" s="5"/>
      <c r="D674" s="5"/>
      <c r="E674" s="5"/>
      <c r="F674" s="5"/>
      <c r="G674" s="2"/>
      <c r="H674" s="31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6"/>
    </row>
    <row r="675" ht="13.5" customHeight="1">
      <c r="A675" s="5"/>
      <c r="B675" s="5"/>
      <c r="C675" s="5"/>
      <c r="D675" s="5"/>
      <c r="E675" s="5"/>
      <c r="F675" s="5"/>
      <c r="G675" s="2"/>
      <c r="H675" s="31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6"/>
    </row>
    <row r="676" ht="13.5" customHeight="1">
      <c r="A676" s="5"/>
      <c r="B676" s="5"/>
      <c r="C676" s="5"/>
      <c r="D676" s="5"/>
      <c r="E676" s="5"/>
      <c r="F676" s="5"/>
      <c r="G676" s="2"/>
      <c r="H676" s="31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6"/>
    </row>
    <row r="677" ht="13.5" customHeight="1">
      <c r="A677" s="5"/>
      <c r="B677" s="5"/>
      <c r="C677" s="5"/>
      <c r="D677" s="5"/>
      <c r="E677" s="5"/>
      <c r="F677" s="5"/>
      <c r="G677" s="2"/>
      <c r="H677" s="31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6"/>
    </row>
    <row r="678" ht="13.5" customHeight="1">
      <c r="A678" s="5"/>
      <c r="B678" s="5"/>
      <c r="C678" s="5"/>
      <c r="D678" s="5"/>
      <c r="E678" s="5"/>
      <c r="F678" s="5"/>
      <c r="G678" s="2"/>
      <c r="H678" s="31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6"/>
    </row>
    <row r="679" ht="13.5" customHeight="1">
      <c r="A679" s="5"/>
      <c r="B679" s="5"/>
      <c r="C679" s="5"/>
      <c r="D679" s="5"/>
      <c r="E679" s="5"/>
      <c r="F679" s="5"/>
      <c r="G679" s="2"/>
      <c r="H679" s="31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6"/>
    </row>
    <row r="680" ht="13.5" customHeight="1">
      <c r="A680" s="5"/>
      <c r="B680" s="5"/>
      <c r="C680" s="5"/>
      <c r="D680" s="5"/>
      <c r="E680" s="5"/>
      <c r="F680" s="5"/>
      <c r="G680" s="2"/>
      <c r="H680" s="31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6"/>
    </row>
    <row r="681" ht="13.5" customHeight="1">
      <c r="A681" s="5"/>
      <c r="B681" s="5"/>
      <c r="C681" s="5"/>
      <c r="D681" s="5"/>
      <c r="E681" s="5"/>
      <c r="F681" s="5"/>
      <c r="G681" s="2"/>
      <c r="H681" s="31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6"/>
    </row>
    <row r="682" ht="13.5" customHeight="1">
      <c r="A682" s="5"/>
      <c r="B682" s="5"/>
      <c r="C682" s="5"/>
      <c r="D682" s="5"/>
      <c r="E682" s="5"/>
      <c r="F682" s="5"/>
      <c r="G682" s="2"/>
      <c r="H682" s="31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6"/>
    </row>
    <row r="683" ht="13.5" customHeight="1">
      <c r="A683" s="5"/>
      <c r="B683" s="5"/>
      <c r="C683" s="5"/>
      <c r="D683" s="5"/>
      <c r="E683" s="5"/>
      <c r="F683" s="5"/>
      <c r="G683" s="2"/>
      <c r="H683" s="31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6"/>
    </row>
    <row r="684" ht="13.5" customHeight="1">
      <c r="A684" s="5"/>
      <c r="B684" s="5"/>
      <c r="C684" s="5"/>
      <c r="D684" s="5"/>
      <c r="E684" s="5"/>
      <c r="F684" s="5"/>
      <c r="G684" s="2"/>
      <c r="H684" s="31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6"/>
    </row>
    <row r="685" ht="13.5" customHeight="1">
      <c r="A685" s="5"/>
      <c r="B685" s="5"/>
      <c r="C685" s="5"/>
      <c r="D685" s="5"/>
      <c r="E685" s="5"/>
      <c r="F685" s="5"/>
      <c r="G685" s="2"/>
      <c r="H685" s="31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6"/>
    </row>
    <row r="686" ht="13.5" customHeight="1">
      <c r="A686" s="5"/>
      <c r="B686" s="5"/>
      <c r="C686" s="5"/>
      <c r="D686" s="5"/>
      <c r="E686" s="5"/>
      <c r="F686" s="5"/>
      <c r="G686" s="2"/>
      <c r="H686" s="31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6"/>
    </row>
    <row r="687" ht="13.5" customHeight="1">
      <c r="A687" s="5"/>
      <c r="B687" s="5"/>
      <c r="C687" s="5"/>
      <c r="D687" s="5"/>
      <c r="E687" s="5"/>
      <c r="F687" s="5"/>
      <c r="G687" s="2"/>
      <c r="H687" s="31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6"/>
    </row>
    <row r="688" ht="13.5" customHeight="1">
      <c r="A688" s="5"/>
      <c r="B688" s="5"/>
      <c r="C688" s="5"/>
      <c r="D688" s="5"/>
      <c r="E688" s="5"/>
      <c r="F688" s="5"/>
      <c r="G688" s="2"/>
      <c r="H688" s="31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6"/>
    </row>
    <row r="689" ht="13.5" customHeight="1">
      <c r="A689" s="5"/>
      <c r="B689" s="5"/>
      <c r="C689" s="5"/>
      <c r="D689" s="5"/>
      <c r="E689" s="5"/>
      <c r="F689" s="5"/>
      <c r="G689" s="2"/>
      <c r="H689" s="31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6"/>
    </row>
    <row r="690" ht="13.5" customHeight="1">
      <c r="A690" s="5"/>
      <c r="B690" s="5"/>
      <c r="C690" s="5"/>
      <c r="D690" s="5"/>
      <c r="E690" s="5"/>
      <c r="F690" s="5"/>
      <c r="G690" s="2"/>
      <c r="H690" s="31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6"/>
    </row>
    <row r="691" ht="13.5" customHeight="1">
      <c r="A691" s="5"/>
      <c r="B691" s="5"/>
      <c r="C691" s="5"/>
      <c r="D691" s="5"/>
      <c r="E691" s="5"/>
      <c r="F691" s="5"/>
      <c r="G691" s="2"/>
      <c r="H691" s="31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6"/>
    </row>
    <row r="692" ht="13.5" customHeight="1">
      <c r="A692" s="5"/>
      <c r="B692" s="5"/>
      <c r="C692" s="5"/>
      <c r="D692" s="5"/>
      <c r="E692" s="5"/>
      <c r="F692" s="5"/>
      <c r="G692" s="2"/>
      <c r="H692" s="31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6"/>
    </row>
    <row r="693" ht="13.5" customHeight="1">
      <c r="A693" s="5"/>
      <c r="B693" s="5"/>
      <c r="C693" s="5"/>
      <c r="D693" s="5"/>
      <c r="E693" s="5"/>
      <c r="F693" s="5"/>
      <c r="G693" s="2"/>
      <c r="H693" s="31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6"/>
    </row>
    <row r="694" ht="13.5" customHeight="1">
      <c r="A694" s="5"/>
      <c r="B694" s="5"/>
      <c r="C694" s="5"/>
      <c r="D694" s="5"/>
      <c r="E694" s="5"/>
      <c r="F694" s="5"/>
      <c r="G694" s="2"/>
      <c r="H694" s="31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6"/>
    </row>
    <row r="695" ht="13.5" customHeight="1">
      <c r="A695" s="5"/>
      <c r="B695" s="5"/>
      <c r="C695" s="5"/>
      <c r="D695" s="5"/>
      <c r="E695" s="5"/>
      <c r="F695" s="5"/>
      <c r="G695" s="2"/>
      <c r="H695" s="31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6"/>
    </row>
    <row r="696" ht="13.5" customHeight="1">
      <c r="A696" s="5"/>
      <c r="B696" s="5"/>
      <c r="C696" s="5"/>
      <c r="D696" s="5"/>
      <c r="E696" s="5"/>
      <c r="F696" s="5"/>
      <c r="G696" s="2"/>
      <c r="H696" s="31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6"/>
    </row>
    <row r="697" ht="13.5" customHeight="1">
      <c r="A697" s="5"/>
      <c r="B697" s="5"/>
      <c r="C697" s="5"/>
      <c r="D697" s="5"/>
      <c r="E697" s="5"/>
      <c r="F697" s="5"/>
      <c r="G697" s="2"/>
      <c r="H697" s="31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6"/>
    </row>
    <row r="698" ht="13.5" customHeight="1">
      <c r="A698" s="5"/>
      <c r="B698" s="5"/>
      <c r="C698" s="5"/>
      <c r="D698" s="5"/>
      <c r="E698" s="5"/>
      <c r="F698" s="5"/>
      <c r="G698" s="2"/>
      <c r="H698" s="31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6"/>
    </row>
    <row r="699" ht="13.5" customHeight="1">
      <c r="A699" s="5"/>
      <c r="B699" s="5"/>
      <c r="C699" s="5"/>
      <c r="D699" s="5"/>
      <c r="E699" s="5"/>
      <c r="F699" s="5"/>
      <c r="G699" s="2"/>
      <c r="H699" s="31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6"/>
    </row>
    <row r="700" ht="13.5" customHeight="1">
      <c r="A700" s="5"/>
      <c r="B700" s="5"/>
      <c r="C700" s="5"/>
      <c r="D700" s="5"/>
      <c r="E700" s="5"/>
      <c r="F700" s="5"/>
      <c r="G700" s="2"/>
      <c r="H700" s="31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6"/>
    </row>
    <row r="701" ht="13.5" customHeight="1">
      <c r="A701" s="5"/>
      <c r="B701" s="5"/>
      <c r="C701" s="5"/>
      <c r="D701" s="5"/>
      <c r="E701" s="5"/>
      <c r="F701" s="5"/>
      <c r="G701" s="2"/>
      <c r="H701" s="31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6"/>
    </row>
    <row r="702" ht="13.5" customHeight="1">
      <c r="A702" s="5"/>
      <c r="B702" s="5"/>
      <c r="C702" s="5"/>
      <c r="D702" s="5"/>
      <c r="E702" s="5"/>
      <c r="F702" s="5"/>
      <c r="G702" s="2"/>
      <c r="H702" s="31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6"/>
    </row>
    <row r="703" ht="13.5" customHeight="1">
      <c r="A703" s="5"/>
      <c r="B703" s="5"/>
      <c r="C703" s="5"/>
      <c r="D703" s="5"/>
      <c r="E703" s="5"/>
      <c r="F703" s="5"/>
      <c r="G703" s="2"/>
      <c r="H703" s="31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6"/>
    </row>
    <row r="704" ht="13.5" customHeight="1">
      <c r="A704" s="5"/>
      <c r="B704" s="5"/>
      <c r="C704" s="5"/>
      <c r="D704" s="5"/>
      <c r="E704" s="5"/>
      <c r="F704" s="5"/>
      <c r="G704" s="2"/>
      <c r="H704" s="31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6"/>
    </row>
    <row r="705" ht="13.5" customHeight="1">
      <c r="A705" s="5"/>
      <c r="B705" s="5"/>
      <c r="C705" s="5"/>
      <c r="D705" s="5"/>
      <c r="E705" s="5"/>
      <c r="F705" s="5"/>
      <c r="G705" s="2"/>
      <c r="H705" s="31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6"/>
    </row>
    <row r="706" ht="13.5" customHeight="1">
      <c r="A706" s="5"/>
      <c r="B706" s="5"/>
      <c r="C706" s="5"/>
      <c r="D706" s="5"/>
      <c r="E706" s="5"/>
      <c r="F706" s="5"/>
      <c r="G706" s="2"/>
      <c r="H706" s="31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6"/>
    </row>
    <row r="707" ht="13.5" customHeight="1">
      <c r="A707" s="5"/>
      <c r="B707" s="5"/>
      <c r="C707" s="5"/>
      <c r="D707" s="5"/>
      <c r="E707" s="5"/>
      <c r="F707" s="5"/>
      <c r="G707" s="2"/>
      <c r="H707" s="31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6"/>
    </row>
    <row r="708" ht="13.5" customHeight="1">
      <c r="A708" s="5"/>
      <c r="B708" s="5"/>
      <c r="C708" s="5"/>
      <c r="D708" s="5"/>
      <c r="E708" s="5"/>
      <c r="F708" s="5"/>
      <c r="G708" s="2"/>
      <c r="H708" s="31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6"/>
    </row>
    <row r="709" ht="13.5" customHeight="1">
      <c r="A709" s="5"/>
      <c r="B709" s="5"/>
      <c r="C709" s="5"/>
      <c r="D709" s="5"/>
      <c r="E709" s="5"/>
      <c r="F709" s="5"/>
      <c r="G709" s="2"/>
      <c r="H709" s="31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6"/>
    </row>
    <row r="710" ht="13.5" customHeight="1">
      <c r="A710" s="5"/>
      <c r="B710" s="5"/>
      <c r="C710" s="5"/>
      <c r="D710" s="5"/>
      <c r="E710" s="5"/>
      <c r="F710" s="5"/>
      <c r="G710" s="2"/>
      <c r="H710" s="31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6"/>
    </row>
    <row r="711" ht="13.5" customHeight="1">
      <c r="A711" s="5"/>
      <c r="B711" s="5"/>
      <c r="C711" s="5"/>
      <c r="D711" s="5"/>
      <c r="E711" s="5"/>
      <c r="F711" s="5"/>
      <c r="G711" s="2"/>
      <c r="H711" s="31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6"/>
    </row>
    <row r="712" ht="13.5" customHeight="1">
      <c r="A712" s="5"/>
      <c r="B712" s="5"/>
      <c r="C712" s="5"/>
      <c r="D712" s="5"/>
      <c r="E712" s="5"/>
      <c r="F712" s="5"/>
      <c r="G712" s="2"/>
      <c r="H712" s="31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6"/>
    </row>
    <row r="713" ht="13.5" customHeight="1">
      <c r="A713" s="5"/>
      <c r="B713" s="5"/>
      <c r="C713" s="5"/>
      <c r="D713" s="5"/>
      <c r="E713" s="5"/>
      <c r="F713" s="5"/>
      <c r="G713" s="2"/>
      <c r="H713" s="31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6"/>
    </row>
    <row r="714" ht="13.5" customHeight="1">
      <c r="A714" s="5"/>
      <c r="B714" s="5"/>
      <c r="C714" s="5"/>
      <c r="D714" s="5"/>
      <c r="E714" s="5"/>
      <c r="F714" s="5"/>
      <c r="G714" s="2"/>
      <c r="H714" s="31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6"/>
    </row>
    <row r="715" ht="13.5" customHeight="1">
      <c r="A715" s="5"/>
      <c r="B715" s="5"/>
      <c r="C715" s="5"/>
      <c r="D715" s="5"/>
      <c r="E715" s="5"/>
      <c r="F715" s="5"/>
      <c r="G715" s="2"/>
      <c r="H715" s="31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6"/>
    </row>
    <row r="716" ht="13.5" customHeight="1">
      <c r="A716" s="5"/>
      <c r="B716" s="5"/>
      <c r="C716" s="5"/>
      <c r="D716" s="5"/>
      <c r="E716" s="5"/>
      <c r="F716" s="5"/>
      <c r="G716" s="2"/>
      <c r="H716" s="31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6"/>
    </row>
    <row r="717" ht="13.5" customHeight="1">
      <c r="A717" s="5"/>
      <c r="B717" s="5"/>
      <c r="C717" s="5"/>
      <c r="D717" s="5"/>
      <c r="E717" s="5"/>
      <c r="F717" s="5"/>
      <c r="G717" s="2"/>
      <c r="H717" s="31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6"/>
    </row>
    <row r="718" ht="13.5" customHeight="1">
      <c r="A718" s="5"/>
      <c r="B718" s="5"/>
      <c r="C718" s="5"/>
      <c r="D718" s="5"/>
      <c r="E718" s="5"/>
      <c r="F718" s="5"/>
      <c r="G718" s="2"/>
      <c r="H718" s="31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6"/>
    </row>
    <row r="719" ht="13.5" customHeight="1">
      <c r="A719" s="5"/>
      <c r="B719" s="5"/>
      <c r="C719" s="5"/>
      <c r="D719" s="5"/>
      <c r="E719" s="5"/>
      <c r="F719" s="5"/>
      <c r="G719" s="2"/>
      <c r="H719" s="31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6"/>
    </row>
    <row r="720" ht="13.5" customHeight="1">
      <c r="A720" s="5"/>
      <c r="B720" s="5"/>
      <c r="C720" s="5"/>
      <c r="D720" s="5"/>
      <c r="E720" s="5"/>
      <c r="F720" s="5"/>
      <c r="G720" s="2"/>
      <c r="H720" s="31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6"/>
    </row>
    <row r="721" ht="13.5" customHeight="1">
      <c r="A721" s="5"/>
      <c r="B721" s="5"/>
      <c r="C721" s="5"/>
      <c r="D721" s="5"/>
      <c r="E721" s="5"/>
      <c r="F721" s="5"/>
      <c r="G721" s="2"/>
      <c r="H721" s="31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6"/>
    </row>
    <row r="722" ht="13.5" customHeight="1">
      <c r="A722" s="5"/>
      <c r="B722" s="5"/>
      <c r="C722" s="5"/>
      <c r="D722" s="5"/>
      <c r="E722" s="5"/>
      <c r="F722" s="5"/>
      <c r="G722" s="2"/>
      <c r="H722" s="31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6"/>
    </row>
    <row r="723" ht="13.5" customHeight="1">
      <c r="A723" s="5"/>
      <c r="B723" s="5"/>
      <c r="C723" s="5"/>
      <c r="D723" s="5"/>
      <c r="E723" s="5"/>
      <c r="F723" s="5"/>
      <c r="G723" s="2"/>
      <c r="H723" s="31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6"/>
    </row>
    <row r="724" ht="13.5" customHeight="1">
      <c r="A724" s="5"/>
      <c r="B724" s="5"/>
      <c r="C724" s="5"/>
      <c r="D724" s="5"/>
      <c r="E724" s="5"/>
      <c r="F724" s="5"/>
      <c r="G724" s="2"/>
      <c r="H724" s="31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6"/>
    </row>
    <row r="725" ht="13.5" customHeight="1">
      <c r="A725" s="5"/>
      <c r="B725" s="5"/>
      <c r="C725" s="5"/>
      <c r="D725" s="5"/>
      <c r="E725" s="5"/>
      <c r="F725" s="5"/>
      <c r="G725" s="2"/>
      <c r="H725" s="31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6"/>
    </row>
    <row r="726" ht="13.5" customHeight="1">
      <c r="A726" s="5"/>
      <c r="B726" s="5"/>
      <c r="C726" s="5"/>
      <c r="D726" s="5"/>
      <c r="E726" s="5"/>
      <c r="F726" s="5"/>
      <c r="G726" s="2"/>
      <c r="H726" s="31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6"/>
    </row>
    <row r="727" ht="13.5" customHeight="1">
      <c r="A727" s="5"/>
      <c r="B727" s="5"/>
      <c r="C727" s="5"/>
      <c r="D727" s="5"/>
      <c r="E727" s="5"/>
      <c r="F727" s="5"/>
      <c r="G727" s="2"/>
      <c r="H727" s="31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6"/>
    </row>
    <row r="728" ht="13.5" customHeight="1">
      <c r="A728" s="5"/>
      <c r="B728" s="5"/>
      <c r="C728" s="5"/>
      <c r="D728" s="5"/>
      <c r="E728" s="5"/>
      <c r="F728" s="5"/>
      <c r="G728" s="2"/>
      <c r="H728" s="31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6"/>
    </row>
    <row r="729" ht="13.5" customHeight="1">
      <c r="A729" s="5"/>
      <c r="B729" s="5"/>
      <c r="C729" s="5"/>
      <c r="D729" s="5"/>
      <c r="E729" s="5"/>
      <c r="F729" s="5"/>
      <c r="G729" s="2"/>
      <c r="H729" s="31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6"/>
    </row>
    <row r="730" ht="13.5" customHeight="1">
      <c r="A730" s="5"/>
      <c r="B730" s="5"/>
      <c r="C730" s="5"/>
      <c r="D730" s="5"/>
      <c r="E730" s="5"/>
      <c r="F730" s="5"/>
      <c r="G730" s="2"/>
      <c r="H730" s="31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6"/>
    </row>
    <row r="731" ht="13.5" customHeight="1">
      <c r="A731" s="5"/>
      <c r="B731" s="5"/>
      <c r="C731" s="5"/>
      <c r="D731" s="5"/>
      <c r="E731" s="5"/>
      <c r="F731" s="5"/>
      <c r="G731" s="2"/>
      <c r="H731" s="31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6"/>
    </row>
    <row r="732" ht="13.5" customHeight="1">
      <c r="A732" s="5"/>
      <c r="B732" s="5"/>
      <c r="C732" s="5"/>
      <c r="D732" s="5"/>
      <c r="E732" s="5"/>
      <c r="F732" s="5"/>
      <c r="G732" s="2"/>
      <c r="H732" s="31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6"/>
    </row>
    <row r="733" ht="13.5" customHeight="1">
      <c r="A733" s="5"/>
      <c r="B733" s="5"/>
      <c r="C733" s="5"/>
      <c r="D733" s="5"/>
      <c r="E733" s="5"/>
      <c r="F733" s="5"/>
      <c r="G733" s="2"/>
      <c r="H733" s="31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6"/>
    </row>
    <row r="734" ht="13.5" customHeight="1">
      <c r="A734" s="5"/>
      <c r="B734" s="5"/>
      <c r="C734" s="5"/>
      <c r="D734" s="5"/>
      <c r="E734" s="5"/>
      <c r="F734" s="5"/>
      <c r="G734" s="2"/>
      <c r="H734" s="31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6"/>
    </row>
    <row r="735" ht="13.5" customHeight="1">
      <c r="A735" s="5"/>
      <c r="B735" s="5"/>
      <c r="C735" s="5"/>
      <c r="D735" s="5"/>
      <c r="E735" s="5"/>
      <c r="F735" s="5"/>
      <c r="G735" s="2"/>
      <c r="H735" s="31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6"/>
    </row>
    <row r="736" ht="13.5" customHeight="1">
      <c r="A736" s="5"/>
      <c r="B736" s="5"/>
      <c r="C736" s="5"/>
      <c r="D736" s="5"/>
      <c r="E736" s="5"/>
      <c r="F736" s="5"/>
      <c r="G736" s="2"/>
      <c r="H736" s="31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6"/>
    </row>
    <row r="737" ht="13.5" customHeight="1">
      <c r="A737" s="5"/>
      <c r="B737" s="5"/>
      <c r="C737" s="5"/>
      <c r="D737" s="5"/>
      <c r="E737" s="5"/>
      <c r="F737" s="5"/>
      <c r="G737" s="2"/>
      <c r="H737" s="31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6"/>
    </row>
    <row r="738" ht="13.5" customHeight="1">
      <c r="A738" s="5"/>
      <c r="B738" s="5"/>
      <c r="C738" s="5"/>
      <c r="D738" s="5"/>
      <c r="E738" s="5"/>
      <c r="F738" s="5"/>
      <c r="G738" s="2"/>
      <c r="H738" s="31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6"/>
    </row>
    <row r="739" ht="13.5" customHeight="1">
      <c r="A739" s="5"/>
      <c r="B739" s="5"/>
      <c r="C739" s="5"/>
      <c r="D739" s="5"/>
      <c r="E739" s="5"/>
      <c r="F739" s="5"/>
      <c r="G739" s="2"/>
      <c r="H739" s="31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6"/>
    </row>
    <row r="740" ht="13.5" customHeight="1">
      <c r="A740" s="5"/>
      <c r="B740" s="5"/>
      <c r="C740" s="5"/>
      <c r="D740" s="5"/>
      <c r="E740" s="5"/>
      <c r="F740" s="5"/>
      <c r="G740" s="2"/>
      <c r="H740" s="31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6"/>
    </row>
    <row r="741" ht="13.5" customHeight="1">
      <c r="A741" s="5"/>
      <c r="B741" s="5"/>
      <c r="C741" s="5"/>
      <c r="D741" s="5"/>
      <c r="E741" s="5"/>
      <c r="F741" s="5"/>
      <c r="G741" s="2"/>
      <c r="H741" s="31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6"/>
    </row>
    <row r="742" ht="13.5" customHeight="1">
      <c r="A742" s="5"/>
      <c r="B742" s="5"/>
      <c r="C742" s="5"/>
      <c r="D742" s="5"/>
      <c r="E742" s="5"/>
      <c r="F742" s="5"/>
      <c r="G742" s="2"/>
      <c r="H742" s="31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6"/>
    </row>
    <row r="743" ht="13.5" customHeight="1">
      <c r="A743" s="5"/>
      <c r="B743" s="5"/>
      <c r="C743" s="5"/>
      <c r="D743" s="5"/>
      <c r="E743" s="5"/>
      <c r="F743" s="5"/>
      <c r="G743" s="2"/>
      <c r="H743" s="31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6"/>
    </row>
    <row r="744" ht="13.5" customHeight="1">
      <c r="A744" s="5"/>
      <c r="B744" s="5"/>
      <c r="C744" s="5"/>
      <c r="D744" s="5"/>
      <c r="E744" s="5"/>
      <c r="F744" s="5"/>
      <c r="G744" s="2"/>
      <c r="H744" s="31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6"/>
    </row>
    <row r="745" ht="13.5" customHeight="1">
      <c r="A745" s="5"/>
      <c r="B745" s="5"/>
      <c r="C745" s="5"/>
      <c r="D745" s="5"/>
      <c r="E745" s="5"/>
      <c r="F745" s="5"/>
      <c r="G745" s="2"/>
      <c r="H745" s="31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6"/>
    </row>
    <row r="746" ht="13.5" customHeight="1">
      <c r="A746" s="5"/>
      <c r="B746" s="5"/>
      <c r="C746" s="5"/>
      <c r="D746" s="5"/>
      <c r="E746" s="5"/>
      <c r="F746" s="5"/>
      <c r="G746" s="2"/>
      <c r="H746" s="31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6"/>
    </row>
    <row r="747" ht="13.5" customHeight="1">
      <c r="A747" s="5"/>
      <c r="B747" s="5"/>
      <c r="C747" s="5"/>
      <c r="D747" s="5"/>
      <c r="E747" s="5"/>
      <c r="F747" s="5"/>
      <c r="G747" s="2"/>
      <c r="H747" s="31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6"/>
    </row>
    <row r="748" ht="13.5" customHeight="1">
      <c r="A748" s="5"/>
      <c r="B748" s="5"/>
      <c r="C748" s="5"/>
      <c r="D748" s="5"/>
      <c r="E748" s="5"/>
      <c r="F748" s="5"/>
      <c r="G748" s="2"/>
      <c r="H748" s="31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6"/>
    </row>
    <row r="749" ht="13.5" customHeight="1">
      <c r="A749" s="5"/>
      <c r="B749" s="5"/>
      <c r="C749" s="5"/>
      <c r="D749" s="5"/>
      <c r="E749" s="5"/>
      <c r="F749" s="5"/>
      <c r="G749" s="2"/>
      <c r="H749" s="31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6"/>
    </row>
    <row r="750" ht="13.5" customHeight="1">
      <c r="A750" s="5"/>
      <c r="B750" s="5"/>
      <c r="C750" s="5"/>
      <c r="D750" s="5"/>
      <c r="E750" s="5"/>
      <c r="F750" s="5"/>
      <c r="G750" s="2"/>
      <c r="H750" s="31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6"/>
    </row>
    <row r="751" ht="13.5" customHeight="1">
      <c r="A751" s="5"/>
      <c r="B751" s="5"/>
      <c r="C751" s="5"/>
      <c r="D751" s="5"/>
      <c r="E751" s="5"/>
      <c r="F751" s="5"/>
      <c r="G751" s="2"/>
      <c r="H751" s="31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6"/>
    </row>
    <row r="752" ht="13.5" customHeight="1">
      <c r="A752" s="5"/>
      <c r="B752" s="5"/>
      <c r="C752" s="5"/>
      <c r="D752" s="5"/>
      <c r="E752" s="5"/>
      <c r="F752" s="5"/>
      <c r="G752" s="2"/>
      <c r="H752" s="31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6"/>
    </row>
    <row r="753" ht="13.5" customHeight="1">
      <c r="A753" s="5"/>
      <c r="B753" s="5"/>
      <c r="C753" s="5"/>
      <c r="D753" s="5"/>
      <c r="E753" s="5"/>
      <c r="F753" s="5"/>
      <c r="G753" s="2"/>
      <c r="H753" s="31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6"/>
    </row>
    <row r="754" ht="13.5" customHeight="1">
      <c r="A754" s="5"/>
      <c r="B754" s="5"/>
      <c r="C754" s="5"/>
      <c r="D754" s="5"/>
      <c r="E754" s="5"/>
      <c r="F754" s="5"/>
      <c r="G754" s="2"/>
      <c r="H754" s="31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6"/>
    </row>
    <row r="755" ht="13.5" customHeight="1">
      <c r="A755" s="5"/>
      <c r="B755" s="5"/>
      <c r="C755" s="5"/>
      <c r="D755" s="5"/>
      <c r="E755" s="5"/>
      <c r="F755" s="5"/>
      <c r="G755" s="2"/>
      <c r="H755" s="31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6"/>
    </row>
    <row r="756" ht="13.5" customHeight="1">
      <c r="A756" s="5"/>
      <c r="B756" s="5"/>
      <c r="C756" s="5"/>
      <c r="D756" s="5"/>
      <c r="E756" s="5"/>
      <c r="F756" s="5"/>
      <c r="G756" s="2"/>
      <c r="H756" s="31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6"/>
    </row>
    <row r="757" ht="13.5" customHeight="1">
      <c r="A757" s="5"/>
      <c r="B757" s="5"/>
      <c r="C757" s="5"/>
      <c r="D757" s="5"/>
      <c r="E757" s="5"/>
      <c r="F757" s="5"/>
      <c r="G757" s="2"/>
      <c r="H757" s="31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6"/>
    </row>
    <row r="758" ht="13.5" customHeight="1">
      <c r="A758" s="5"/>
      <c r="B758" s="5"/>
      <c r="C758" s="5"/>
      <c r="D758" s="5"/>
      <c r="E758" s="5"/>
      <c r="F758" s="5"/>
      <c r="G758" s="2"/>
      <c r="H758" s="31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6"/>
    </row>
    <row r="759" ht="13.5" customHeight="1">
      <c r="A759" s="5"/>
      <c r="B759" s="5"/>
      <c r="C759" s="5"/>
      <c r="D759" s="5"/>
      <c r="E759" s="5"/>
      <c r="F759" s="5"/>
      <c r="G759" s="2"/>
      <c r="H759" s="31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6"/>
    </row>
    <row r="760" ht="13.5" customHeight="1">
      <c r="A760" s="5"/>
      <c r="B760" s="5"/>
      <c r="C760" s="5"/>
      <c r="D760" s="5"/>
      <c r="E760" s="5"/>
      <c r="F760" s="5"/>
      <c r="G760" s="2"/>
      <c r="H760" s="31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6"/>
    </row>
    <row r="761" ht="13.5" customHeight="1">
      <c r="A761" s="5"/>
      <c r="B761" s="5"/>
      <c r="C761" s="5"/>
      <c r="D761" s="5"/>
      <c r="E761" s="5"/>
      <c r="F761" s="5"/>
      <c r="G761" s="2"/>
      <c r="H761" s="31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6"/>
    </row>
    <row r="762" ht="13.5" customHeight="1">
      <c r="A762" s="5"/>
      <c r="B762" s="5"/>
      <c r="C762" s="5"/>
      <c r="D762" s="5"/>
      <c r="E762" s="5"/>
      <c r="F762" s="5"/>
      <c r="G762" s="2"/>
      <c r="H762" s="31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6"/>
    </row>
    <row r="763" ht="13.5" customHeight="1">
      <c r="A763" s="5"/>
      <c r="B763" s="5"/>
      <c r="C763" s="5"/>
      <c r="D763" s="5"/>
      <c r="E763" s="5"/>
      <c r="F763" s="5"/>
      <c r="G763" s="2"/>
      <c r="H763" s="31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6"/>
    </row>
    <row r="764" ht="13.5" customHeight="1">
      <c r="A764" s="5"/>
      <c r="B764" s="5"/>
      <c r="C764" s="5"/>
      <c r="D764" s="5"/>
      <c r="E764" s="5"/>
      <c r="F764" s="5"/>
      <c r="G764" s="2"/>
      <c r="H764" s="31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6"/>
    </row>
    <row r="765" ht="13.5" customHeight="1">
      <c r="A765" s="5"/>
      <c r="B765" s="5"/>
      <c r="C765" s="5"/>
      <c r="D765" s="5"/>
      <c r="E765" s="5"/>
      <c r="F765" s="5"/>
      <c r="G765" s="2"/>
      <c r="H765" s="31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6"/>
    </row>
    <row r="766" ht="13.5" customHeight="1">
      <c r="A766" s="5"/>
      <c r="B766" s="5"/>
      <c r="C766" s="5"/>
      <c r="D766" s="5"/>
      <c r="E766" s="5"/>
      <c r="F766" s="5"/>
      <c r="G766" s="2"/>
      <c r="H766" s="31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6"/>
    </row>
    <row r="767" ht="13.5" customHeight="1">
      <c r="A767" s="5"/>
      <c r="B767" s="5"/>
      <c r="C767" s="5"/>
      <c r="D767" s="5"/>
      <c r="E767" s="5"/>
      <c r="F767" s="5"/>
      <c r="G767" s="2"/>
      <c r="H767" s="31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6"/>
    </row>
    <row r="768" ht="13.5" customHeight="1">
      <c r="A768" s="5"/>
      <c r="B768" s="5"/>
      <c r="C768" s="5"/>
      <c r="D768" s="5"/>
      <c r="E768" s="5"/>
      <c r="F768" s="5"/>
      <c r="G768" s="2"/>
      <c r="H768" s="31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6"/>
    </row>
    <row r="769" ht="13.5" customHeight="1">
      <c r="A769" s="5"/>
      <c r="B769" s="5"/>
      <c r="C769" s="5"/>
      <c r="D769" s="5"/>
      <c r="E769" s="5"/>
      <c r="F769" s="5"/>
      <c r="G769" s="2"/>
      <c r="H769" s="31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6"/>
    </row>
    <row r="770" ht="13.5" customHeight="1">
      <c r="A770" s="5"/>
      <c r="B770" s="5"/>
      <c r="C770" s="5"/>
      <c r="D770" s="5"/>
      <c r="E770" s="5"/>
      <c r="F770" s="5"/>
      <c r="G770" s="2"/>
      <c r="H770" s="31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6"/>
    </row>
    <row r="771" ht="13.5" customHeight="1">
      <c r="A771" s="5"/>
      <c r="B771" s="5"/>
      <c r="C771" s="5"/>
      <c r="D771" s="5"/>
      <c r="E771" s="5"/>
      <c r="F771" s="5"/>
      <c r="G771" s="2"/>
      <c r="H771" s="31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6"/>
    </row>
    <row r="772" ht="13.5" customHeight="1">
      <c r="A772" s="5"/>
      <c r="B772" s="5"/>
      <c r="C772" s="5"/>
      <c r="D772" s="5"/>
      <c r="E772" s="5"/>
      <c r="F772" s="5"/>
      <c r="G772" s="2"/>
      <c r="H772" s="31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6"/>
    </row>
    <row r="773" ht="13.5" customHeight="1">
      <c r="A773" s="5"/>
      <c r="B773" s="5"/>
      <c r="C773" s="5"/>
      <c r="D773" s="5"/>
      <c r="E773" s="5"/>
      <c r="F773" s="5"/>
      <c r="G773" s="2"/>
      <c r="H773" s="31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6"/>
    </row>
    <row r="774" ht="13.5" customHeight="1">
      <c r="A774" s="5"/>
      <c r="B774" s="5"/>
      <c r="C774" s="5"/>
      <c r="D774" s="5"/>
      <c r="E774" s="5"/>
      <c r="F774" s="5"/>
      <c r="G774" s="2"/>
      <c r="H774" s="31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6"/>
    </row>
    <row r="775" ht="13.5" customHeight="1">
      <c r="A775" s="5"/>
      <c r="B775" s="5"/>
      <c r="C775" s="5"/>
      <c r="D775" s="5"/>
      <c r="E775" s="5"/>
      <c r="F775" s="5"/>
      <c r="G775" s="2"/>
      <c r="H775" s="31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6"/>
    </row>
    <row r="776" ht="13.5" customHeight="1">
      <c r="A776" s="5"/>
      <c r="B776" s="5"/>
      <c r="C776" s="5"/>
      <c r="D776" s="5"/>
      <c r="E776" s="5"/>
      <c r="F776" s="5"/>
      <c r="G776" s="2"/>
      <c r="H776" s="31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6"/>
    </row>
    <row r="777" ht="13.5" customHeight="1">
      <c r="A777" s="5"/>
      <c r="B777" s="5"/>
      <c r="C777" s="5"/>
      <c r="D777" s="5"/>
      <c r="E777" s="5"/>
      <c r="F777" s="5"/>
      <c r="G777" s="2"/>
      <c r="H777" s="31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6"/>
    </row>
    <row r="778" ht="13.5" customHeight="1">
      <c r="A778" s="5"/>
      <c r="B778" s="5"/>
      <c r="C778" s="5"/>
      <c r="D778" s="5"/>
      <c r="E778" s="5"/>
      <c r="F778" s="5"/>
      <c r="G778" s="2"/>
      <c r="H778" s="31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6"/>
    </row>
    <row r="779" ht="13.5" customHeight="1">
      <c r="A779" s="5"/>
      <c r="B779" s="5"/>
      <c r="C779" s="5"/>
      <c r="D779" s="5"/>
      <c r="E779" s="5"/>
      <c r="F779" s="5"/>
      <c r="G779" s="2"/>
      <c r="H779" s="31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6"/>
    </row>
    <row r="780" ht="13.5" customHeight="1">
      <c r="A780" s="5"/>
      <c r="B780" s="5"/>
      <c r="C780" s="5"/>
      <c r="D780" s="5"/>
      <c r="E780" s="5"/>
      <c r="F780" s="5"/>
      <c r="G780" s="2"/>
      <c r="H780" s="31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6"/>
    </row>
    <row r="781" ht="13.5" customHeight="1">
      <c r="A781" s="5"/>
      <c r="B781" s="5"/>
      <c r="C781" s="5"/>
      <c r="D781" s="5"/>
      <c r="E781" s="5"/>
      <c r="F781" s="5"/>
      <c r="G781" s="2"/>
      <c r="H781" s="31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6"/>
    </row>
    <row r="782" ht="13.5" customHeight="1">
      <c r="A782" s="5"/>
      <c r="B782" s="5"/>
      <c r="C782" s="5"/>
      <c r="D782" s="5"/>
      <c r="E782" s="5"/>
      <c r="F782" s="5"/>
      <c r="G782" s="2"/>
      <c r="H782" s="31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6"/>
    </row>
    <row r="783" ht="13.5" customHeight="1">
      <c r="A783" s="5"/>
      <c r="B783" s="5"/>
      <c r="C783" s="5"/>
      <c r="D783" s="5"/>
      <c r="E783" s="5"/>
      <c r="F783" s="5"/>
      <c r="G783" s="2"/>
      <c r="H783" s="31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6"/>
    </row>
    <row r="784" ht="13.5" customHeight="1">
      <c r="A784" s="5"/>
      <c r="B784" s="5"/>
      <c r="C784" s="5"/>
      <c r="D784" s="5"/>
      <c r="E784" s="5"/>
      <c r="F784" s="5"/>
      <c r="G784" s="2"/>
      <c r="H784" s="31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6"/>
    </row>
    <row r="785" ht="13.5" customHeight="1">
      <c r="A785" s="5"/>
      <c r="B785" s="5"/>
      <c r="C785" s="5"/>
      <c r="D785" s="5"/>
      <c r="E785" s="5"/>
      <c r="F785" s="5"/>
      <c r="G785" s="2"/>
      <c r="H785" s="31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6"/>
    </row>
    <row r="786" ht="13.5" customHeight="1">
      <c r="A786" s="5"/>
      <c r="B786" s="5"/>
      <c r="C786" s="5"/>
      <c r="D786" s="5"/>
      <c r="E786" s="5"/>
      <c r="F786" s="5"/>
      <c r="G786" s="2"/>
      <c r="H786" s="31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6"/>
    </row>
    <row r="787" ht="13.5" customHeight="1">
      <c r="A787" s="5"/>
      <c r="B787" s="5"/>
      <c r="C787" s="5"/>
      <c r="D787" s="5"/>
      <c r="E787" s="5"/>
      <c r="F787" s="5"/>
      <c r="G787" s="2"/>
      <c r="H787" s="31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6"/>
    </row>
    <row r="788" ht="13.5" customHeight="1">
      <c r="A788" s="5"/>
      <c r="B788" s="5"/>
      <c r="C788" s="5"/>
      <c r="D788" s="5"/>
      <c r="E788" s="5"/>
      <c r="F788" s="5"/>
      <c r="G788" s="2"/>
      <c r="H788" s="31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6"/>
    </row>
    <row r="789" ht="13.5" customHeight="1">
      <c r="A789" s="5"/>
      <c r="B789" s="5"/>
      <c r="C789" s="5"/>
      <c r="D789" s="5"/>
      <c r="E789" s="5"/>
      <c r="F789" s="5"/>
      <c r="G789" s="2"/>
      <c r="H789" s="31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6"/>
    </row>
    <row r="790" ht="13.5" customHeight="1">
      <c r="A790" s="5"/>
      <c r="B790" s="5"/>
      <c r="C790" s="5"/>
      <c r="D790" s="5"/>
      <c r="E790" s="5"/>
      <c r="F790" s="5"/>
      <c r="G790" s="2"/>
      <c r="H790" s="31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6"/>
    </row>
    <row r="791" ht="13.5" customHeight="1">
      <c r="A791" s="5"/>
      <c r="B791" s="5"/>
      <c r="C791" s="5"/>
      <c r="D791" s="5"/>
      <c r="E791" s="5"/>
      <c r="F791" s="5"/>
      <c r="G791" s="2"/>
      <c r="H791" s="31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6"/>
    </row>
    <row r="792" ht="13.5" customHeight="1">
      <c r="A792" s="5"/>
      <c r="B792" s="5"/>
      <c r="C792" s="5"/>
      <c r="D792" s="5"/>
      <c r="E792" s="5"/>
      <c r="F792" s="5"/>
      <c r="G792" s="2"/>
      <c r="H792" s="31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6"/>
    </row>
    <row r="793" ht="13.5" customHeight="1">
      <c r="A793" s="5"/>
      <c r="B793" s="5"/>
      <c r="C793" s="5"/>
      <c r="D793" s="5"/>
      <c r="E793" s="5"/>
      <c r="F793" s="5"/>
      <c r="G793" s="2"/>
      <c r="H793" s="31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6"/>
    </row>
    <row r="794" ht="13.5" customHeight="1">
      <c r="A794" s="5"/>
      <c r="B794" s="5"/>
      <c r="C794" s="5"/>
      <c r="D794" s="5"/>
      <c r="E794" s="5"/>
      <c r="F794" s="5"/>
      <c r="G794" s="2"/>
      <c r="H794" s="31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6"/>
    </row>
    <row r="795" ht="13.5" customHeight="1">
      <c r="A795" s="5"/>
      <c r="B795" s="5"/>
      <c r="C795" s="5"/>
      <c r="D795" s="5"/>
      <c r="E795" s="5"/>
      <c r="F795" s="5"/>
      <c r="G795" s="2"/>
      <c r="H795" s="31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6"/>
    </row>
    <row r="796" ht="13.5" customHeight="1">
      <c r="A796" s="5"/>
      <c r="B796" s="5"/>
      <c r="C796" s="5"/>
      <c r="D796" s="5"/>
      <c r="E796" s="5"/>
      <c r="F796" s="5"/>
      <c r="G796" s="2"/>
      <c r="H796" s="31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6"/>
    </row>
    <row r="797" ht="13.5" customHeight="1">
      <c r="A797" s="5"/>
      <c r="B797" s="5"/>
      <c r="C797" s="5"/>
      <c r="D797" s="5"/>
      <c r="E797" s="5"/>
      <c r="F797" s="5"/>
      <c r="G797" s="2"/>
      <c r="H797" s="31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6"/>
    </row>
    <row r="798" ht="13.5" customHeight="1">
      <c r="A798" s="5"/>
      <c r="B798" s="5"/>
      <c r="C798" s="5"/>
      <c r="D798" s="5"/>
      <c r="E798" s="5"/>
      <c r="F798" s="5"/>
      <c r="G798" s="2"/>
      <c r="H798" s="31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6"/>
    </row>
    <row r="799" ht="13.5" customHeight="1">
      <c r="A799" s="5"/>
      <c r="B799" s="5"/>
      <c r="C799" s="5"/>
      <c r="D799" s="5"/>
      <c r="E799" s="5"/>
      <c r="F799" s="5"/>
      <c r="G799" s="2"/>
      <c r="H799" s="31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6"/>
    </row>
    <row r="800" ht="13.5" customHeight="1">
      <c r="A800" s="5"/>
      <c r="B800" s="5"/>
      <c r="C800" s="5"/>
      <c r="D800" s="5"/>
      <c r="E800" s="5"/>
      <c r="F800" s="5"/>
      <c r="G800" s="2"/>
      <c r="H800" s="31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6"/>
    </row>
    <row r="801" ht="13.5" customHeight="1">
      <c r="A801" s="5"/>
      <c r="B801" s="5"/>
      <c r="C801" s="5"/>
      <c r="D801" s="5"/>
      <c r="E801" s="5"/>
      <c r="F801" s="5"/>
      <c r="G801" s="2"/>
      <c r="H801" s="31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6"/>
    </row>
    <row r="802" ht="13.5" customHeight="1">
      <c r="A802" s="5"/>
      <c r="B802" s="5"/>
      <c r="C802" s="5"/>
      <c r="D802" s="5"/>
      <c r="E802" s="5"/>
      <c r="F802" s="5"/>
      <c r="G802" s="2"/>
      <c r="H802" s="31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6"/>
    </row>
    <row r="803" ht="13.5" customHeight="1">
      <c r="A803" s="5"/>
      <c r="B803" s="5"/>
      <c r="C803" s="5"/>
      <c r="D803" s="5"/>
      <c r="E803" s="5"/>
      <c r="F803" s="5"/>
      <c r="G803" s="2"/>
      <c r="H803" s="31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6"/>
    </row>
    <row r="804" ht="13.5" customHeight="1">
      <c r="A804" s="5"/>
      <c r="B804" s="5"/>
      <c r="C804" s="5"/>
      <c r="D804" s="5"/>
      <c r="E804" s="5"/>
      <c r="F804" s="5"/>
      <c r="G804" s="2"/>
      <c r="H804" s="31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6"/>
    </row>
    <row r="805" ht="13.5" customHeight="1">
      <c r="A805" s="5"/>
      <c r="B805" s="5"/>
      <c r="C805" s="5"/>
      <c r="D805" s="5"/>
      <c r="E805" s="5"/>
      <c r="F805" s="5"/>
      <c r="G805" s="2"/>
      <c r="H805" s="31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6"/>
    </row>
    <row r="806" ht="13.5" customHeight="1">
      <c r="A806" s="5"/>
      <c r="B806" s="5"/>
      <c r="C806" s="5"/>
      <c r="D806" s="5"/>
      <c r="E806" s="5"/>
      <c r="F806" s="5"/>
      <c r="G806" s="2"/>
      <c r="H806" s="31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6"/>
    </row>
    <row r="807" ht="13.5" customHeight="1">
      <c r="A807" s="5"/>
      <c r="B807" s="5"/>
      <c r="C807" s="5"/>
      <c r="D807" s="5"/>
      <c r="E807" s="5"/>
      <c r="F807" s="5"/>
      <c r="G807" s="2"/>
      <c r="H807" s="31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6"/>
    </row>
    <row r="808" ht="13.5" customHeight="1">
      <c r="A808" s="5"/>
      <c r="B808" s="5"/>
      <c r="C808" s="5"/>
      <c r="D808" s="5"/>
      <c r="E808" s="5"/>
      <c r="F808" s="5"/>
      <c r="G808" s="2"/>
      <c r="H808" s="31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6"/>
    </row>
    <row r="809" ht="13.5" customHeight="1">
      <c r="A809" s="5"/>
      <c r="B809" s="5"/>
      <c r="C809" s="5"/>
      <c r="D809" s="5"/>
      <c r="E809" s="5"/>
      <c r="F809" s="5"/>
      <c r="G809" s="2"/>
      <c r="H809" s="31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6"/>
    </row>
    <row r="810" ht="13.5" customHeight="1">
      <c r="A810" s="5"/>
      <c r="B810" s="5"/>
      <c r="C810" s="5"/>
      <c r="D810" s="5"/>
      <c r="E810" s="5"/>
      <c r="F810" s="5"/>
      <c r="G810" s="2"/>
      <c r="H810" s="31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6"/>
    </row>
    <row r="811" ht="13.5" customHeight="1">
      <c r="A811" s="5"/>
      <c r="B811" s="5"/>
      <c r="C811" s="5"/>
      <c r="D811" s="5"/>
      <c r="E811" s="5"/>
      <c r="F811" s="5"/>
      <c r="G811" s="2"/>
      <c r="H811" s="31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6"/>
    </row>
    <row r="812" ht="13.5" customHeight="1">
      <c r="A812" s="5"/>
      <c r="B812" s="5"/>
      <c r="C812" s="5"/>
      <c r="D812" s="5"/>
      <c r="E812" s="5"/>
      <c r="F812" s="5"/>
      <c r="G812" s="2"/>
      <c r="H812" s="31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6"/>
    </row>
    <row r="813" ht="13.5" customHeight="1">
      <c r="A813" s="5"/>
      <c r="B813" s="5"/>
      <c r="C813" s="5"/>
      <c r="D813" s="5"/>
      <c r="E813" s="5"/>
      <c r="F813" s="5"/>
      <c r="G813" s="2"/>
      <c r="H813" s="31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6"/>
    </row>
    <row r="814" ht="13.5" customHeight="1">
      <c r="A814" s="5"/>
      <c r="B814" s="5"/>
      <c r="C814" s="5"/>
      <c r="D814" s="5"/>
      <c r="E814" s="5"/>
      <c r="F814" s="5"/>
      <c r="G814" s="2"/>
      <c r="H814" s="31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6"/>
    </row>
    <row r="815" ht="13.5" customHeight="1">
      <c r="A815" s="5"/>
      <c r="B815" s="5"/>
      <c r="C815" s="5"/>
      <c r="D815" s="5"/>
      <c r="E815" s="5"/>
      <c r="F815" s="5"/>
      <c r="G815" s="2"/>
      <c r="H815" s="31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6"/>
    </row>
    <row r="816" ht="13.5" customHeight="1">
      <c r="A816" s="5"/>
      <c r="B816" s="5"/>
      <c r="C816" s="5"/>
      <c r="D816" s="5"/>
      <c r="E816" s="5"/>
      <c r="F816" s="5"/>
      <c r="G816" s="2"/>
      <c r="H816" s="31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6"/>
    </row>
    <row r="817" ht="13.5" customHeight="1">
      <c r="A817" s="5"/>
      <c r="B817" s="5"/>
      <c r="C817" s="5"/>
      <c r="D817" s="5"/>
      <c r="E817" s="5"/>
      <c r="F817" s="5"/>
      <c r="G817" s="2"/>
      <c r="H817" s="31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6"/>
    </row>
    <row r="818" ht="13.5" customHeight="1">
      <c r="A818" s="5"/>
      <c r="B818" s="5"/>
      <c r="C818" s="5"/>
      <c r="D818" s="5"/>
      <c r="E818" s="5"/>
      <c r="F818" s="5"/>
      <c r="G818" s="2"/>
      <c r="H818" s="31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6"/>
    </row>
    <row r="819" ht="13.5" customHeight="1">
      <c r="A819" s="5"/>
      <c r="B819" s="5"/>
      <c r="C819" s="5"/>
      <c r="D819" s="5"/>
      <c r="E819" s="5"/>
      <c r="F819" s="5"/>
      <c r="G819" s="2"/>
      <c r="H819" s="31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6"/>
    </row>
    <row r="820" ht="13.5" customHeight="1">
      <c r="A820" s="5"/>
      <c r="B820" s="5"/>
      <c r="C820" s="5"/>
      <c r="D820" s="5"/>
      <c r="E820" s="5"/>
      <c r="F820" s="5"/>
      <c r="G820" s="2"/>
      <c r="H820" s="31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6"/>
    </row>
    <row r="821" ht="13.5" customHeight="1">
      <c r="A821" s="5"/>
      <c r="B821" s="5"/>
      <c r="C821" s="5"/>
      <c r="D821" s="5"/>
      <c r="E821" s="5"/>
      <c r="F821" s="5"/>
      <c r="G821" s="2"/>
      <c r="H821" s="31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6"/>
    </row>
    <row r="822" ht="13.5" customHeight="1">
      <c r="A822" s="5"/>
      <c r="B822" s="5"/>
      <c r="C822" s="5"/>
      <c r="D822" s="5"/>
      <c r="E822" s="5"/>
      <c r="F822" s="5"/>
      <c r="G822" s="2"/>
      <c r="H822" s="31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6"/>
    </row>
    <row r="823" ht="13.5" customHeight="1">
      <c r="A823" s="5"/>
      <c r="B823" s="5"/>
      <c r="C823" s="5"/>
      <c r="D823" s="5"/>
      <c r="E823" s="5"/>
      <c r="F823" s="5"/>
      <c r="G823" s="2"/>
      <c r="H823" s="31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6"/>
    </row>
    <row r="824" ht="13.5" customHeight="1">
      <c r="A824" s="5"/>
      <c r="B824" s="5"/>
      <c r="C824" s="5"/>
      <c r="D824" s="5"/>
      <c r="E824" s="5"/>
      <c r="F824" s="5"/>
      <c r="G824" s="2"/>
      <c r="H824" s="31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6"/>
    </row>
    <row r="825" ht="13.5" customHeight="1">
      <c r="A825" s="5"/>
      <c r="B825" s="5"/>
      <c r="C825" s="5"/>
      <c r="D825" s="5"/>
      <c r="E825" s="5"/>
      <c r="F825" s="5"/>
      <c r="G825" s="2"/>
      <c r="H825" s="31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6"/>
    </row>
    <row r="826" ht="13.5" customHeight="1">
      <c r="A826" s="5"/>
      <c r="B826" s="5"/>
      <c r="C826" s="5"/>
      <c r="D826" s="5"/>
      <c r="E826" s="5"/>
      <c r="F826" s="5"/>
      <c r="G826" s="2"/>
      <c r="H826" s="31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6"/>
    </row>
    <row r="827" ht="13.5" customHeight="1">
      <c r="A827" s="5"/>
      <c r="B827" s="5"/>
      <c r="C827" s="5"/>
      <c r="D827" s="5"/>
      <c r="E827" s="5"/>
      <c r="F827" s="5"/>
      <c r="G827" s="2"/>
      <c r="H827" s="31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6"/>
    </row>
    <row r="828" ht="13.5" customHeight="1">
      <c r="A828" s="5"/>
      <c r="B828" s="5"/>
      <c r="C828" s="5"/>
      <c r="D828" s="5"/>
      <c r="E828" s="5"/>
      <c r="F828" s="5"/>
      <c r="G828" s="2"/>
      <c r="H828" s="31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6"/>
    </row>
    <row r="829" ht="13.5" customHeight="1">
      <c r="A829" s="5"/>
      <c r="B829" s="5"/>
      <c r="C829" s="5"/>
      <c r="D829" s="5"/>
      <c r="E829" s="5"/>
      <c r="F829" s="5"/>
      <c r="G829" s="2"/>
      <c r="H829" s="31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6"/>
    </row>
    <row r="830" ht="13.5" customHeight="1">
      <c r="A830" s="5"/>
      <c r="B830" s="5"/>
      <c r="C830" s="5"/>
      <c r="D830" s="5"/>
      <c r="E830" s="5"/>
      <c r="F830" s="5"/>
      <c r="G830" s="2"/>
      <c r="H830" s="31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6"/>
    </row>
    <row r="831" ht="13.5" customHeight="1">
      <c r="A831" s="5"/>
      <c r="B831" s="5"/>
      <c r="C831" s="5"/>
      <c r="D831" s="5"/>
      <c r="E831" s="5"/>
      <c r="F831" s="5"/>
      <c r="G831" s="2"/>
      <c r="H831" s="31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6"/>
    </row>
    <row r="832" ht="13.5" customHeight="1">
      <c r="A832" s="5"/>
      <c r="B832" s="5"/>
      <c r="C832" s="5"/>
      <c r="D832" s="5"/>
      <c r="E832" s="5"/>
      <c r="F832" s="5"/>
      <c r="G832" s="2"/>
      <c r="H832" s="31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6"/>
    </row>
    <row r="833" ht="13.5" customHeight="1">
      <c r="A833" s="5"/>
      <c r="B833" s="5"/>
      <c r="C833" s="5"/>
      <c r="D833" s="5"/>
      <c r="E833" s="5"/>
      <c r="F833" s="5"/>
      <c r="G833" s="2"/>
      <c r="H833" s="31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6"/>
    </row>
    <row r="834" ht="13.5" customHeight="1">
      <c r="A834" s="5"/>
      <c r="B834" s="5"/>
      <c r="C834" s="5"/>
      <c r="D834" s="5"/>
      <c r="E834" s="5"/>
      <c r="F834" s="5"/>
      <c r="G834" s="2"/>
      <c r="H834" s="31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6"/>
    </row>
    <row r="835" ht="13.5" customHeight="1">
      <c r="A835" s="5"/>
      <c r="B835" s="5"/>
      <c r="C835" s="5"/>
      <c r="D835" s="5"/>
      <c r="E835" s="5"/>
      <c r="F835" s="5"/>
      <c r="G835" s="2"/>
      <c r="H835" s="31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6"/>
    </row>
    <row r="836" ht="13.5" customHeight="1">
      <c r="A836" s="5"/>
      <c r="B836" s="5"/>
      <c r="C836" s="5"/>
      <c r="D836" s="5"/>
      <c r="E836" s="5"/>
      <c r="F836" s="5"/>
      <c r="G836" s="2"/>
      <c r="H836" s="31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6"/>
    </row>
    <row r="837" ht="13.5" customHeight="1">
      <c r="A837" s="5"/>
      <c r="B837" s="5"/>
      <c r="C837" s="5"/>
      <c r="D837" s="5"/>
      <c r="E837" s="5"/>
      <c r="F837" s="5"/>
      <c r="G837" s="2"/>
      <c r="H837" s="31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6"/>
    </row>
    <row r="838" ht="13.5" customHeight="1">
      <c r="A838" s="5"/>
      <c r="B838" s="5"/>
      <c r="C838" s="5"/>
      <c r="D838" s="5"/>
      <c r="E838" s="5"/>
      <c r="F838" s="5"/>
      <c r="G838" s="2"/>
      <c r="H838" s="31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6"/>
    </row>
    <row r="839" ht="13.5" customHeight="1">
      <c r="A839" s="5"/>
      <c r="B839" s="5"/>
      <c r="C839" s="5"/>
      <c r="D839" s="5"/>
      <c r="E839" s="5"/>
      <c r="F839" s="5"/>
      <c r="G839" s="2"/>
      <c r="H839" s="31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6"/>
    </row>
    <row r="840" ht="13.5" customHeight="1">
      <c r="A840" s="5"/>
      <c r="B840" s="5"/>
      <c r="C840" s="5"/>
      <c r="D840" s="5"/>
      <c r="E840" s="5"/>
      <c r="F840" s="5"/>
      <c r="G840" s="2"/>
      <c r="H840" s="31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6"/>
    </row>
    <row r="841" ht="13.5" customHeight="1">
      <c r="A841" s="5"/>
      <c r="B841" s="5"/>
      <c r="C841" s="5"/>
      <c r="D841" s="5"/>
      <c r="E841" s="5"/>
      <c r="F841" s="5"/>
      <c r="G841" s="2"/>
      <c r="H841" s="31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6"/>
    </row>
    <row r="842" ht="13.5" customHeight="1">
      <c r="A842" s="5"/>
      <c r="B842" s="5"/>
      <c r="C842" s="5"/>
      <c r="D842" s="5"/>
      <c r="E842" s="5"/>
      <c r="F842" s="5"/>
      <c r="G842" s="2"/>
      <c r="H842" s="31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6"/>
    </row>
    <row r="843" ht="13.5" customHeight="1">
      <c r="A843" s="5"/>
      <c r="B843" s="5"/>
      <c r="C843" s="5"/>
      <c r="D843" s="5"/>
      <c r="E843" s="5"/>
      <c r="F843" s="5"/>
      <c r="G843" s="2"/>
      <c r="H843" s="31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6"/>
    </row>
    <row r="844" ht="13.5" customHeight="1">
      <c r="A844" s="5"/>
      <c r="B844" s="5"/>
      <c r="C844" s="5"/>
      <c r="D844" s="5"/>
      <c r="E844" s="5"/>
      <c r="F844" s="5"/>
      <c r="G844" s="2"/>
      <c r="H844" s="31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6"/>
    </row>
    <row r="845" ht="13.5" customHeight="1">
      <c r="A845" s="5"/>
      <c r="B845" s="5"/>
      <c r="C845" s="5"/>
      <c r="D845" s="5"/>
      <c r="E845" s="5"/>
      <c r="F845" s="5"/>
      <c r="G845" s="2"/>
      <c r="H845" s="31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6"/>
    </row>
    <row r="846" ht="13.5" customHeight="1">
      <c r="A846" s="5"/>
      <c r="B846" s="5"/>
      <c r="C846" s="5"/>
      <c r="D846" s="5"/>
      <c r="E846" s="5"/>
      <c r="F846" s="5"/>
      <c r="G846" s="2"/>
      <c r="H846" s="31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6"/>
    </row>
    <row r="847" ht="13.5" customHeight="1">
      <c r="A847" s="5"/>
      <c r="B847" s="5"/>
      <c r="C847" s="5"/>
      <c r="D847" s="5"/>
      <c r="E847" s="5"/>
      <c r="F847" s="5"/>
      <c r="G847" s="2"/>
      <c r="H847" s="31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6"/>
    </row>
    <row r="848" ht="13.5" customHeight="1">
      <c r="A848" s="5"/>
      <c r="B848" s="5"/>
      <c r="C848" s="5"/>
      <c r="D848" s="5"/>
      <c r="E848" s="5"/>
      <c r="F848" s="5"/>
      <c r="G848" s="2"/>
      <c r="H848" s="31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6"/>
    </row>
    <row r="849" ht="13.5" customHeight="1">
      <c r="A849" s="5"/>
      <c r="B849" s="5"/>
      <c r="C849" s="5"/>
      <c r="D849" s="5"/>
      <c r="E849" s="5"/>
      <c r="F849" s="5"/>
      <c r="G849" s="2"/>
      <c r="H849" s="31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6"/>
    </row>
    <row r="850" ht="13.5" customHeight="1">
      <c r="A850" s="5"/>
      <c r="B850" s="5"/>
      <c r="C850" s="5"/>
      <c r="D850" s="5"/>
      <c r="E850" s="5"/>
      <c r="F850" s="5"/>
      <c r="G850" s="2"/>
      <c r="H850" s="31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6"/>
    </row>
    <row r="851" ht="13.5" customHeight="1">
      <c r="A851" s="5"/>
      <c r="B851" s="5"/>
      <c r="C851" s="5"/>
      <c r="D851" s="5"/>
      <c r="E851" s="5"/>
      <c r="F851" s="5"/>
      <c r="G851" s="2"/>
      <c r="H851" s="31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6"/>
    </row>
    <row r="852" ht="13.5" customHeight="1">
      <c r="A852" s="5"/>
      <c r="B852" s="5"/>
      <c r="C852" s="5"/>
      <c r="D852" s="5"/>
      <c r="E852" s="5"/>
      <c r="F852" s="5"/>
      <c r="G852" s="2"/>
      <c r="H852" s="31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6"/>
    </row>
    <row r="853" ht="13.5" customHeight="1">
      <c r="A853" s="5"/>
      <c r="B853" s="5"/>
      <c r="C853" s="5"/>
      <c r="D853" s="5"/>
      <c r="E853" s="5"/>
      <c r="F853" s="5"/>
      <c r="G853" s="2"/>
      <c r="H853" s="31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6"/>
    </row>
    <row r="854" ht="13.5" customHeight="1">
      <c r="A854" s="5"/>
      <c r="B854" s="5"/>
      <c r="C854" s="5"/>
      <c r="D854" s="5"/>
      <c r="E854" s="5"/>
      <c r="F854" s="5"/>
      <c r="G854" s="2"/>
      <c r="H854" s="31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6"/>
    </row>
    <row r="855" ht="13.5" customHeight="1">
      <c r="A855" s="5"/>
      <c r="B855" s="5"/>
      <c r="C855" s="5"/>
      <c r="D855" s="5"/>
      <c r="E855" s="5"/>
      <c r="F855" s="5"/>
      <c r="G855" s="2"/>
      <c r="H855" s="31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6"/>
    </row>
    <row r="856" ht="13.5" customHeight="1">
      <c r="A856" s="5"/>
      <c r="B856" s="5"/>
      <c r="C856" s="5"/>
      <c r="D856" s="5"/>
      <c r="E856" s="5"/>
      <c r="F856" s="5"/>
      <c r="G856" s="2"/>
      <c r="H856" s="31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6"/>
    </row>
    <row r="857" ht="13.5" customHeight="1">
      <c r="A857" s="5"/>
      <c r="B857" s="5"/>
      <c r="C857" s="5"/>
      <c r="D857" s="5"/>
      <c r="E857" s="5"/>
      <c r="F857" s="5"/>
      <c r="G857" s="2"/>
      <c r="H857" s="31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6"/>
    </row>
    <row r="858" ht="13.5" customHeight="1">
      <c r="A858" s="5"/>
      <c r="B858" s="5"/>
      <c r="C858" s="5"/>
      <c r="D858" s="5"/>
      <c r="E858" s="5"/>
      <c r="F858" s="5"/>
      <c r="G858" s="2"/>
      <c r="H858" s="31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6"/>
    </row>
    <row r="859" ht="13.5" customHeight="1">
      <c r="A859" s="5"/>
      <c r="B859" s="5"/>
      <c r="C859" s="5"/>
      <c r="D859" s="5"/>
      <c r="E859" s="5"/>
      <c r="F859" s="5"/>
      <c r="G859" s="2"/>
      <c r="H859" s="31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6"/>
    </row>
    <row r="860" ht="13.5" customHeight="1">
      <c r="A860" s="5"/>
      <c r="B860" s="5"/>
      <c r="C860" s="5"/>
      <c r="D860" s="5"/>
      <c r="E860" s="5"/>
      <c r="F860" s="5"/>
      <c r="G860" s="2"/>
      <c r="H860" s="31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6"/>
    </row>
    <row r="861" ht="13.5" customHeight="1">
      <c r="A861" s="5"/>
      <c r="B861" s="5"/>
      <c r="C861" s="5"/>
      <c r="D861" s="5"/>
      <c r="E861" s="5"/>
      <c r="F861" s="5"/>
      <c r="G861" s="2"/>
      <c r="H861" s="31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6"/>
    </row>
    <row r="862" ht="13.5" customHeight="1">
      <c r="A862" s="5"/>
      <c r="B862" s="5"/>
      <c r="C862" s="5"/>
      <c r="D862" s="5"/>
      <c r="E862" s="5"/>
      <c r="F862" s="5"/>
      <c r="G862" s="2"/>
      <c r="H862" s="31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6"/>
    </row>
    <row r="863" ht="13.5" customHeight="1">
      <c r="A863" s="5"/>
      <c r="B863" s="5"/>
      <c r="C863" s="5"/>
      <c r="D863" s="5"/>
      <c r="E863" s="5"/>
      <c r="F863" s="5"/>
      <c r="G863" s="2"/>
      <c r="H863" s="31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6"/>
    </row>
    <row r="864" ht="13.5" customHeight="1">
      <c r="A864" s="5"/>
      <c r="B864" s="5"/>
      <c r="C864" s="5"/>
      <c r="D864" s="5"/>
      <c r="E864" s="5"/>
      <c r="F864" s="5"/>
      <c r="G864" s="2"/>
      <c r="H864" s="31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6"/>
    </row>
    <row r="865" ht="13.5" customHeight="1">
      <c r="A865" s="5"/>
      <c r="B865" s="5"/>
      <c r="C865" s="5"/>
      <c r="D865" s="5"/>
      <c r="E865" s="5"/>
      <c r="F865" s="5"/>
      <c r="G865" s="2"/>
      <c r="H865" s="31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6"/>
    </row>
    <row r="866" ht="13.5" customHeight="1">
      <c r="A866" s="5"/>
      <c r="B866" s="5"/>
      <c r="C866" s="5"/>
      <c r="D866" s="5"/>
      <c r="E866" s="5"/>
      <c r="F866" s="5"/>
      <c r="G866" s="2"/>
      <c r="H866" s="31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6"/>
    </row>
    <row r="867" ht="13.5" customHeight="1">
      <c r="A867" s="5"/>
      <c r="B867" s="5"/>
      <c r="C867" s="5"/>
      <c r="D867" s="5"/>
      <c r="E867" s="5"/>
      <c r="F867" s="5"/>
      <c r="G867" s="2"/>
      <c r="H867" s="31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6"/>
    </row>
    <row r="868" ht="13.5" customHeight="1">
      <c r="A868" s="5"/>
      <c r="B868" s="5"/>
      <c r="C868" s="5"/>
      <c r="D868" s="5"/>
      <c r="E868" s="5"/>
      <c r="F868" s="5"/>
      <c r="G868" s="2"/>
      <c r="H868" s="31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6"/>
    </row>
    <row r="869" ht="13.5" customHeight="1">
      <c r="A869" s="5"/>
      <c r="B869" s="5"/>
      <c r="C869" s="5"/>
      <c r="D869" s="5"/>
      <c r="E869" s="5"/>
      <c r="F869" s="5"/>
      <c r="G869" s="2"/>
      <c r="H869" s="31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6"/>
    </row>
    <row r="870" ht="13.5" customHeight="1">
      <c r="A870" s="5"/>
      <c r="B870" s="5"/>
      <c r="C870" s="5"/>
      <c r="D870" s="5"/>
      <c r="E870" s="5"/>
      <c r="F870" s="5"/>
      <c r="G870" s="2"/>
      <c r="H870" s="31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6"/>
    </row>
    <row r="871" ht="13.5" customHeight="1">
      <c r="A871" s="5"/>
      <c r="B871" s="5"/>
      <c r="C871" s="5"/>
      <c r="D871" s="5"/>
      <c r="E871" s="5"/>
      <c r="F871" s="5"/>
      <c r="G871" s="2"/>
      <c r="H871" s="31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6"/>
    </row>
    <row r="872" ht="13.5" customHeight="1">
      <c r="A872" s="5"/>
      <c r="B872" s="5"/>
      <c r="C872" s="5"/>
      <c r="D872" s="5"/>
      <c r="E872" s="5"/>
      <c r="F872" s="5"/>
      <c r="G872" s="2"/>
      <c r="H872" s="31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6"/>
    </row>
    <row r="873" ht="13.5" customHeight="1">
      <c r="A873" s="5"/>
      <c r="B873" s="5"/>
      <c r="C873" s="5"/>
      <c r="D873" s="5"/>
      <c r="E873" s="5"/>
      <c r="F873" s="5"/>
      <c r="G873" s="2"/>
      <c r="H873" s="31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6"/>
    </row>
    <row r="874" ht="13.5" customHeight="1">
      <c r="A874" s="5"/>
      <c r="B874" s="5"/>
      <c r="C874" s="5"/>
      <c r="D874" s="5"/>
      <c r="E874" s="5"/>
      <c r="F874" s="5"/>
      <c r="G874" s="2"/>
      <c r="H874" s="31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6"/>
    </row>
    <row r="875" ht="13.5" customHeight="1">
      <c r="A875" s="5"/>
      <c r="B875" s="5"/>
      <c r="C875" s="5"/>
      <c r="D875" s="5"/>
      <c r="E875" s="5"/>
      <c r="F875" s="5"/>
      <c r="G875" s="2"/>
      <c r="H875" s="31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6"/>
    </row>
    <row r="876" ht="13.5" customHeight="1">
      <c r="A876" s="5"/>
      <c r="B876" s="5"/>
      <c r="C876" s="5"/>
      <c r="D876" s="5"/>
      <c r="E876" s="5"/>
      <c r="F876" s="5"/>
      <c r="G876" s="2"/>
      <c r="H876" s="31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6"/>
    </row>
    <row r="877" ht="13.5" customHeight="1">
      <c r="A877" s="5"/>
      <c r="B877" s="5"/>
      <c r="C877" s="5"/>
      <c r="D877" s="5"/>
      <c r="E877" s="5"/>
      <c r="F877" s="5"/>
      <c r="G877" s="2"/>
      <c r="H877" s="31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6"/>
    </row>
    <row r="878" ht="13.5" customHeight="1">
      <c r="A878" s="5"/>
      <c r="B878" s="5"/>
      <c r="C878" s="5"/>
      <c r="D878" s="5"/>
      <c r="E878" s="5"/>
      <c r="F878" s="5"/>
      <c r="G878" s="2"/>
      <c r="H878" s="31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6"/>
    </row>
    <row r="879" ht="13.5" customHeight="1">
      <c r="A879" s="5"/>
      <c r="B879" s="5"/>
      <c r="C879" s="5"/>
      <c r="D879" s="5"/>
      <c r="E879" s="5"/>
      <c r="F879" s="5"/>
      <c r="G879" s="2"/>
      <c r="H879" s="31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6"/>
    </row>
    <row r="880" ht="13.5" customHeight="1">
      <c r="A880" s="5"/>
      <c r="B880" s="5"/>
      <c r="C880" s="5"/>
      <c r="D880" s="5"/>
      <c r="E880" s="5"/>
      <c r="F880" s="5"/>
      <c r="G880" s="2"/>
      <c r="H880" s="31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6"/>
    </row>
    <row r="881" ht="13.5" customHeight="1">
      <c r="A881" s="5"/>
      <c r="B881" s="5"/>
      <c r="C881" s="5"/>
      <c r="D881" s="5"/>
      <c r="E881" s="5"/>
      <c r="F881" s="5"/>
      <c r="G881" s="2"/>
      <c r="H881" s="31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6"/>
    </row>
    <row r="882" ht="13.5" customHeight="1">
      <c r="A882" s="5"/>
      <c r="B882" s="5"/>
      <c r="C882" s="5"/>
      <c r="D882" s="5"/>
      <c r="E882" s="5"/>
      <c r="F882" s="5"/>
      <c r="G882" s="2"/>
      <c r="H882" s="31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6"/>
    </row>
    <row r="883" ht="13.5" customHeight="1">
      <c r="A883" s="5"/>
      <c r="B883" s="5"/>
      <c r="C883" s="5"/>
      <c r="D883" s="5"/>
      <c r="E883" s="5"/>
      <c r="F883" s="5"/>
      <c r="G883" s="2"/>
      <c r="H883" s="31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6"/>
    </row>
    <row r="884" ht="13.5" customHeight="1">
      <c r="A884" s="5"/>
      <c r="B884" s="5"/>
      <c r="C884" s="5"/>
      <c r="D884" s="5"/>
      <c r="E884" s="5"/>
      <c r="F884" s="5"/>
      <c r="G884" s="2"/>
      <c r="H884" s="31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6"/>
    </row>
    <row r="885" ht="13.5" customHeight="1">
      <c r="A885" s="5"/>
      <c r="B885" s="5"/>
      <c r="C885" s="5"/>
      <c r="D885" s="5"/>
      <c r="E885" s="5"/>
      <c r="F885" s="5"/>
      <c r="G885" s="2"/>
      <c r="H885" s="31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6"/>
    </row>
    <row r="886" ht="13.5" customHeight="1">
      <c r="A886" s="5"/>
      <c r="B886" s="5"/>
      <c r="C886" s="5"/>
      <c r="D886" s="5"/>
      <c r="E886" s="5"/>
      <c r="F886" s="5"/>
      <c r="G886" s="2"/>
      <c r="H886" s="31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6"/>
    </row>
    <row r="887" ht="13.5" customHeight="1">
      <c r="A887" s="5"/>
      <c r="B887" s="5"/>
      <c r="C887" s="5"/>
      <c r="D887" s="5"/>
      <c r="E887" s="5"/>
      <c r="F887" s="5"/>
      <c r="G887" s="2"/>
      <c r="H887" s="31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6"/>
    </row>
    <row r="888" ht="13.5" customHeight="1">
      <c r="A888" s="5"/>
      <c r="B888" s="5"/>
      <c r="C888" s="5"/>
      <c r="D888" s="5"/>
      <c r="E888" s="5"/>
      <c r="F888" s="5"/>
      <c r="G888" s="2"/>
      <c r="H888" s="31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6"/>
    </row>
    <row r="889" ht="13.5" customHeight="1">
      <c r="A889" s="5"/>
      <c r="B889" s="5"/>
      <c r="C889" s="5"/>
      <c r="D889" s="5"/>
      <c r="E889" s="5"/>
      <c r="F889" s="5"/>
      <c r="G889" s="2"/>
      <c r="H889" s="31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6"/>
    </row>
    <row r="890" ht="13.5" customHeight="1">
      <c r="A890" s="5"/>
      <c r="B890" s="5"/>
      <c r="C890" s="5"/>
      <c r="D890" s="5"/>
      <c r="E890" s="5"/>
      <c r="F890" s="5"/>
      <c r="G890" s="2"/>
      <c r="H890" s="31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6"/>
    </row>
    <row r="891" ht="13.5" customHeight="1">
      <c r="A891" s="5"/>
      <c r="B891" s="5"/>
      <c r="C891" s="5"/>
      <c r="D891" s="5"/>
      <c r="E891" s="5"/>
      <c r="F891" s="5"/>
      <c r="G891" s="2"/>
      <c r="H891" s="31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6"/>
    </row>
    <row r="892" ht="13.5" customHeight="1">
      <c r="A892" s="5"/>
      <c r="B892" s="5"/>
      <c r="C892" s="5"/>
      <c r="D892" s="5"/>
      <c r="E892" s="5"/>
      <c r="F892" s="5"/>
      <c r="G892" s="2"/>
      <c r="H892" s="31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6"/>
    </row>
    <row r="893" ht="13.5" customHeight="1">
      <c r="A893" s="5"/>
      <c r="B893" s="5"/>
      <c r="C893" s="5"/>
      <c r="D893" s="5"/>
      <c r="E893" s="5"/>
      <c r="F893" s="5"/>
      <c r="G893" s="2"/>
      <c r="H893" s="31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6"/>
    </row>
    <row r="894" ht="13.5" customHeight="1">
      <c r="A894" s="5"/>
      <c r="B894" s="5"/>
      <c r="C894" s="5"/>
      <c r="D894" s="5"/>
      <c r="E894" s="5"/>
      <c r="F894" s="5"/>
      <c r="G894" s="2"/>
      <c r="H894" s="31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6"/>
    </row>
    <row r="895" ht="13.5" customHeight="1">
      <c r="A895" s="5"/>
      <c r="B895" s="5"/>
      <c r="C895" s="5"/>
      <c r="D895" s="5"/>
      <c r="E895" s="5"/>
      <c r="F895" s="5"/>
      <c r="G895" s="2"/>
      <c r="H895" s="31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6"/>
    </row>
    <row r="896" ht="13.5" customHeight="1">
      <c r="A896" s="5"/>
      <c r="B896" s="5"/>
      <c r="C896" s="5"/>
      <c r="D896" s="5"/>
      <c r="E896" s="5"/>
      <c r="F896" s="5"/>
      <c r="G896" s="2"/>
      <c r="H896" s="31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6"/>
    </row>
    <row r="897" ht="13.5" customHeight="1">
      <c r="A897" s="5"/>
      <c r="B897" s="5"/>
      <c r="C897" s="5"/>
      <c r="D897" s="5"/>
      <c r="E897" s="5"/>
      <c r="F897" s="5"/>
      <c r="G897" s="2"/>
      <c r="H897" s="31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6"/>
    </row>
    <row r="898" ht="13.5" customHeight="1">
      <c r="A898" s="5"/>
      <c r="B898" s="5"/>
      <c r="C898" s="5"/>
      <c r="D898" s="5"/>
      <c r="E898" s="5"/>
      <c r="F898" s="5"/>
      <c r="G898" s="2"/>
      <c r="H898" s="31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6"/>
    </row>
    <row r="899" ht="13.5" customHeight="1">
      <c r="A899" s="5"/>
      <c r="B899" s="5"/>
      <c r="C899" s="5"/>
      <c r="D899" s="5"/>
      <c r="E899" s="5"/>
      <c r="F899" s="5"/>
      <c r="G899" s="2"/>
      <c r="H899" s="31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6"/>
    </row>
    <row r="900" ht="13.5" customHeight="1">
      <c r="A900" s="5"/>
      <c r="B900" s="5"/>
      <c r="C900" s="5"/>
      <c r="D900" s="5"/>
      <c r="E900" s="5"/>
      <c r="F900" s="5"/>
      <c r="G900" s="2"/>
      <c r="H900" s="31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6"/>
    </row>
    <row r="901" ht="13.5" customHeight="1">
      <c r="A901" s="5"/>
      <c r="B901" s="5"/>
      <c r="C901" s="5"/>
      <c r="D901" s="5"/>
      <c r="E901" s="5"/>
      <c r="F901" s="5"/>
      <c r="G901" s="2"/>
      <c r="H901" s="31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6"/>
    </row>
    <row r="902" ht="13.5" customHeight="1">
      <c r="A902" s="5"/>
      <c r="B902" s="5"/>
      <c r="C902" s="5"/>
      <c r="D902" s="5"/>
      <c r="E902" s="5"/>
      <c r="F902" s="5"/>
      <c r="G902" s="2"/>
      <c r="H902" s="31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6"/>
    </row>
    <row r="903" ht="13.5" customHeight="1">
      <c r="A903" s="5"/>
      <c r="B903" s="5"/>
      <c r="C903" s="5"/>
      <c r="D903" s="5"/>
      <c r="E903" s="5"/>
      <c r="F903" s="5"/>
      <c r="G903" s="2"/>
      <c r="H903" s="31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6"/>
    </row>
    <row r="904" ht="13.5" customHeight="1">
      <c r="A904" s="5"/>
      <c r="B904" s="5"/>
      <c r="C904" s="5"/>
      <c r="D904" s="5"/>
      <c r="E904" s="5"/>
      <c r="F904" s="5"/>
      <c r="G904" s="2"/>
      <c r="H904" s="31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6"/>
    </row>
    <row r="905" ht="13.5" customHeight="1">
      <c r="A905" s="5"/>
      <c r="B905" s="5"/>
      <c r="C905" s="5"/>
      <c r="D905" s="5"/>
      <c r="E905" s="5"/>
      <c r="F905" s="5"/>
      <c r="G905" s="2"/>
      <c r="H905" s="31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6"/>
    </row>
    <row r="906" ht="13.5" customHeight="1">
      <c r="A906" s="5"/>
      <c r="B906" s="5"/>
      <c r="C906" s="5"/>
      <c r="D906" s="5"/>
      <c r="E906" s="5"/>
      <c r="F906" s="5"/>
      <c r="G906" s="2"/>
      <c r="H906" s="31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6"/>
    </row>
    <row r="907" ht="13.5" customHeight="1">
      <c r="A907" s="5"/>
      <c r="B907" s="5"/>
      <c r="C907" s="5"/>
      <c r="D907" s="5"/>
      <c r="E907" s="5"/>
      <c r="F907" s="5"/>
      <c r="G907" s="2"/>
      <c r="H907" s="31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6"/>
    </row>
    <row r="908" ht="13.5" customHeight="1">
      <c r="A908" s="5"/>
      <c r="B908" s="5"/>
      <c r="C908" s="5"/>
      <c r="D908" s="5"/>
      <c r="E908" s="5"/>
      <c r="F908" s="5"/>
      <c r="G908" s="2"/>
      <c r="H908" s="31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6"/>
    </row>
    <row r="909" ht="13.5" customHeight="1">
      <c r="A909" s="5"/>
      <c r="B909" s="5"/>
      <c r="C909" s="5"/>
      <c r="D909" s="5"/>
      <c r="E909" s="5"/>
      <c r="F909" s="5"/>
      <c r="G909" s="2"/>
      <c r="H909" s="31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6"/>
    </row>
    <row r="910" ht="13.5" customHeight="1">
      <c r="A910" s="5"/>
      <c r="B910" s="5"/>
      <c r="C910" s="5"/>
      <c r="D910" s="5"/>
      <c r="E910" s="5"/>
      <c r="F910" s="5"/>
      <c r="G910" s="2"/>
      <c r="H910" s="31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6"/>
    </row>
    <row r="911" ht="13.5" customHeight="1">
      <c r="A911" s="5"/>
      <c r="B911" s="5"/>
      <c r="C911" s="5"/>
      <c r="D911" s="5"/>
      <c r="E911" s="5"/>
      <c r="F911" s="5"/>
      <c r="G911" s="2"/>
      <c r="H911" s="31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6"/>
    </row>
    <row r="912" ht="13.5" customHeight="1">
      <c r="A912" s="5"/>
      <c r="B912" s="5"/>
      <c r="C912" s="5"/>
      <c r="D912" s="5"/>
      <c r="E912" s="5"/>
      <c r="F912" s="5"/>
      <c r="G912" s="2"/>
      <c r="H912" s="31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6"/>
    </row>
    <row r="913" ht="13.5" customHeight="1">
      <c r="A913" s="5"/>
      <c r="B913" s="5"/>
      <c r="C913" s="5"/>
      <c r="D913" s="5"/>
      <c r="E913" s="5"/>
      <c r="F913" s="5"/>
      <c r="G913" s="2"/>
      <c r="H913" s="31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6"/>
    </row>
    <row r="914" ht="13.5" customHeight="1">
      <c r="A914" s="5"/>
      <c r="B914" s="5"/>
      <c r="C914" s="5"/>
      <c r="D914" s="5"/>
      <c r="E914" s="5"/>
      <c r="F914" s="5"/>
      <c r="G914" s="2"/>
      <c r="H914" s="31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6"/>
    </row>
    <row r="915" ht="13.5" customHeight="1">
      <c r="A915" s="5"/>
      <c r="B915" s="5"/>
      <c r="C915" s="5"/>
      <c r="D915" s="5"/>
      <c r="E915" s="5"/>
      <c r="F915" s="5"/>
      <c r="G915" s="2"/>
      <c r="H915" s="31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6"/>
    </row>
    <row r="916" ht="13.5" customHeight="1">
      <c r="A916" s="5"/>
      <c r="B916" s="5"/>
      <c r="C916" s="5"/>
      <c r="D916" s="5"/>
      <c r="E916" s="5"/>
      <c r="F916" s="5"/>
      <c r="G916" s="2"/>
      <c r="H916" s="31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6"/>
    </row>
    <row r="917" ht="13.5" customHeight="1">
      <c r="A917" s="5"/>
      <c r="B917" s="5"/>
      <c r="C917" s="5"/>
      <c r="D917" s="5"/>
      <c r="E917" s="5"/>
      <c r="F917" s="5"/>
      <c r="G917" s="2"/>
      <c r="H917" s="31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6"/>
    </row>
    <row r="918" ht="13.5" customHeight="1">
      <c r="A918" s="5"/>
      <c r="B918" s="5"/>
      <c r="C918" s="5"/>
      <c r="D918" s="5"/>
      <c r="E918" s="5"/>
      <c r="F918" s="5"/>
      <c r="G918" s="2"/>
      <c r="H918" s="31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6"/>
    </row>
    <row r="919" ht="13.5" customHeight="1">
      <c r="A919" s="5"/>
      <c r="B919" s="5"/>
      <c r="C919" s="5"/>
      <c r="D919" s="5"/>
      <c r="E919" s="5"/>
      <c r="F919" s="5"/>
      <c r="G919" s="2"/>
      <c r="H919" s="31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6"/>
    </row>
    <row r="920" ht="13.5" customHeight="1">
      <c r="A920" s="5"/>
      <c r="B920" s="5"/>
      <c r="C920" s="5"/>
      <c r="D920" s="5"/>
      <c r="E920" s="5"/>
      <c r="F920" s="5"/>
      <c r="G920" s="2"/>
      <c r="H920" s="31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6"/>
    </row>
    <row r="921" ht="13.5" customHeight="1">
      <c r="A921" s="5"/>
      <c r="B921" s="5"/>
      <c r="C921" s="5"/>
      <c r="D921" s="5"/>
      <c r="E921" s="5"/>
      <c r="F921" s="5"/>
      <c r="G921" s="2"/>
      <c r="H921" s="31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6"/>
    </row>
    <row r="922" ht="13.5" customHeight="1">
      <c r="A922" s="5"/>
      <c r="B922" s="5"/>
      <c r="C922" s="5"/>
      <c r="D922" s="5"/>
      <c r="E922" s="5"/>
      <c r="F922" s="5"/>
      <c r="G922" s="2"/>
      <c r="H922" s="31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6"/>
    </row>
    <row r="923" ht="13.5" customHeight="1">
      <c r="A923" s="5"/>
      <c r="B923" s="5"/>
      <c r="C923" s="5"/>
      <c r="D923" s="5"/>
      <c r="E923" s="5"/>
      <c r="F923" s="5"/>
      <c r="G923" s="2"/>
      <c r="H923" s="31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6"/>
    </row>
    <row r="924" ht="13.5" customHeight="1">
      <c r="A924" s="5"/>
      <c r="B924" s="5"/>
      <c r="C924" s="5"/>
      <c r="D924" s="5"/>
      <c r="E924" s="5"/>
      <c r="F924" s="5"/>
      <c r="G924" s="2"/>
      <c r="H924" s="31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6"/>
    </row>
    <row r="925" ht="13.5" customHeight="1">
      <c r="A925" s="5"/>
      <c r="B925" s="5"/>
      <c r="C925" s="5"/>
      <c r="D925" s="5"/>
      <c r="E925" s="5"/>
      <c r="F925" s="5"/>
      <c r="G925" s="2"/>
      <c r="H925" s="31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6"/>
    </row>
    <row r="926" ht="13.5" customHeight="1">
      <c r="A926" s="5"/>
      <c r="B926" s="5"/>
      <c r="C926" s="5"/>
      <c r="D926" s="5"/>
      <c r="E926" s="5"/>
      <c r="F926" s="5"/>
      <c r="G926" s="2"/>
      <c r="H926" s="31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6"/>
    </row>
    <row r="927" ht="13.5" customHeight="1">
      <c r="A927" s="5"/>
      <c r="B927" s="5"/>
      <c r="C927" s="5"/>
      <c r="D927" s="5"/>
      <c r="E927" s="5"/>
      <c r="F927" s="5"/>
      <c r="G927" s="2"/>
      <c r="H927" s="31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6"/>
    </row>
    <row r="928" ht="13.5" customHeight="1">
      <c r="A928" s="5"/>
      <c r="B928" s="5"/>
      <c r="C928" s="5"/>
      <c r="D928" s="5"/>
      <c r="E928" s="5"/>
      <c r="F928" s="5"/>
      <c r="G928" s="2"/>
      <c r="H928" s="31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6"/>
    </row>
    <row r="929" ht="13.5" customHeight="1">
      <c r="A929" s="5"/>
      <c r="B929" s="5"/>
      <c r="C929" s="5"/>
      <c r="D929" s="5"/>
      <c r="E929" s="5"/>
      <c r="F929" s="5"/>
      <c r="G929" s="2"/>
      <c r="H929" s="31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6"/>
    </row>
    <row r="930" ht="13.5" customHeight="1">
      <c r="A930" s="5"/>
      <c r="B930" s="5"/>
      <c r="C930" s="5"/>
      <c r="D930" s="5"/>
      <c r="E930" s="5"/>
      <c r="F930" s="5"/>
      <c r="G930" s="2"/>
      <c r="H930" s="31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6"/>
    </row>
    <row r="931" ht="13.5" customHeight="1">
      <c r="A931" s="5"/>
      <c r="B931" s="5"/>
      <c r="C931" s="5"/>
      <c r="D931" s="5"/>
      <c r="E931" s="5"/>
      <c r="F931" s="5"/>
      <c r="G931" s="2"/>
      <c r="H931" s="31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6"/>
    </row>
    <row r="932" ht="13.5" customHeight="1">
      <c r="A932" s="5"/>
      <c r="B932" s="5"/>
      <c r="C932" s="5"/>
      <c r="D932" s="5"/>
      <c r="E932" s="5"/>
      <c r="F932" s="5"/>
      <c r="G932" s="2"/>
      <c r="H932" s="31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6"/>
    </row>
    <row r="933" ht="13.5" customHeight="1">
      <c r="A933" s="5"/>
      <c r="B933" s="5"/>
      <c r="C933" s="5"/>
      <c r="D933" s="5"/>
      <c r="E933" s="5"/>
      <c r="F933" s="5"/>
      <c r="G933" s="2"/>
      <c r="H933" s="31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6"/>
    </row>
    <row r="934" ht="13.5" customHeight="1">
      <c r="A934" s="5"/>
      <c r="B934" s="5"/>
      <c r="C934" s="5"/>
      <c r="D934" s="5"/>
      <c r="E934" s="5"/>
      <c r="F934" s="5"/>
      <c r="G934" s="2"/>
      <c r="H934" s="31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6"/>
    </row>
    <row r="935" ht="13.5" customHeight="1">
      <c r="A935" s="5"/>
      <c r="B935" s="5"/>
      <c r="C935" s="5"/>
      <c r="D935" s="5"/>
      <c r="E935" s="5"/>
      <c r="F935" s="5"/>
      <c r="G935" s="2"/>
      <c r="H935" s="31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6"/>
    </row>
    <row r="936" ht="13.5" customHeight="1">
      <c r="A936" s="5"/>
      <c r="B936" s="5"/>
      <c r="C936" s="5"/>
      <c r="D936" s="5"/>
      <c r="E936" s="5"/>
      <c r="F936" s="5"/>
      <c r="G936" s="2"/>
      <c r="H936" s="31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6"/>
    </row>
    <row r="937" ht="13.5" customHeight="1">
      <c r="A937" s="5"/>
      <c r="B937" s="5"/>
      <c r="C937" s="5"/>
      <c r="D937" s="5"/>
      <c r="E937" s="5"/>
      <c r="F937" s="5"/>
      <c r="G937" s="2"/>
      <c r="H937" s="31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6"/>
    </row>
    <row r="938" ht="13.5" customHeight="1">
      <c r="A938" s="5"/>
      <c r="B938" s="5"/>
      <c r="C938" s="5"/>
      <c r="D938" s="5"/>
      <c r="E938" s="5"/>
      <c r="F938" s="5"/>
      <c r="G938" s="2"/>
      <c r="H938" s="31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6"/>
    </row>
    <row r="939" ht="13.5" customHeight="1">
      <c r="A939" s="5"/>
      <c r="B939" s="5"/>
      <c r="C939" s="5"/>
      <c r="D939" s="5"/>
      <c r="E939" s="5"/>
      <c r="F939" s="5"/>
      <c r="G939" s="2"/>
      <c r="H939" s="31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6"/>
    </row>
    <row r="940" ht="13.5" customHeight="1">
      <c r="A940" s="5"/>
      <c r="B940" s="5"/>
      <c r="C940" s="5"/>
      <c r="D940" s="5"/>
      <c r="E940" s="5"/>
      <c r="F940" s="5"/>
      <c r="G940" s="2"/>
      <c r="H940" s="31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6"/>
    </row>
    <row r="941" ht="13.5" customHeight="1">
      <c r="A941" s="5"/>
      <c r="B941" s="5"/>
      <c r="C941" s="5"/>
      <c r="D941" s="5"/>
      <c r="E941" s="5"/>
      <c r="F941" s="5"/>
      <c r="G941" s="2"/>
      <c r="H941" s="31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6"/>
    </row>
    <row r="942" ht="13.5" customHeight="1">
      <c r="A942" s="5"/>
      <c r="B942" s="5"/>
      <c r="C942" s="5"/>
      <c r="D942" s="5"/>
      <c r="E942" s="5"/>
      <c r="F942" s="5"/>
      <c r="G942" s="2"/>
      <c r="H942" s="31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6"/>
    </row>
    <row r="943" ht="13.5" customHeight="1">
      <c r="A943" s="5"/>
      <c r="B943" s="5"/>
      <c r="C943" s="5"/>
      <c r="D943" s="5"/>
      <c r="E943" s="5"/>
      <c r="F943" s="5"/>
      <c r="G943" s="2"/>
      <c r="H943" s="31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6"/>
    </row>
    <row r="944" ht="13.5" customHeight="1">
      <c r="A944" s="5"/>
      <c r="B944" s="5"/>
      <c r="C944" s="5"/>
      <c r="D944" s="5"/>
      <c r="E944" s="5"/>
      <c r="F944" s="5"/>
      <c r="G944" s="2"/>
      <c r="H944" s="31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6"/>
    </row>
    <row r="945" ht="13.5" customHeight="1">
      <c r="A945" s="5"/>
      <c r="B945" s="5"/>
      <c r="C945" s="5"/>
      <c r="D945" s="5"/>
      <c r="E945" s="5"/>
      <c r="F945" s="5"/>
      <c r="G945" s="2"/>
      <c r="H945" s="31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6"/>
    </row>
    <row r="946" ht="13.5" customHeight="1">
      <c r="A946" s="5"/>
      <c r="B946" s="5"/>
      <c r="C946" s="5"/>
      <c r="D946" s="5"/>
      <c r="E946" s="5"/>
      <c r="F946" s="5"/>
      <c r="G946" s="2"/>
      <c r="H946" s="31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6"/>
    </row>
    <row r="947" ht="13.5" customHeight="1">
      <c r="A947" s="5"/>
      <c r="B947" s="5"/>
      <c r="C947" s="5"/>
      <c r="D947" s="5"/>
      <c r="E947" s="5"/>
      <c r="F947" s="5"/>
      <c r="G947" s="2"/>
      <c r="H947" s="31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6"/>
    </row>
    <row r="948" ht="13.5" customHeight="1">
      <c r="A948" s="5"/>
      <c r="B948" s="5"/>
      <c r="C948" s="5"/>
      <c r="D948" s="5"/>
      <c r="E948" s="5"/>
      <c r="F948" s="5"/>
      <c r="G948" s="2"/>
      <c r="H948" s="31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6"/>
    </row>
    <row r="949" ht="13.5" customHeight="1">
      <c r="A949" s="5"/>
      <c r="B949" s="5"/>
      <c r="C949" s="5"/>
      <c r="D949" s="5"/>
      <c r="E949" s="5"/>
      <c r="F949" s="5"/>
      <c r="G949" s="2"/>
      <c r="H949" s="31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6"/>
    </row>
    <row r="950" ht="13.5" customHeight="1">
      <c r="A950" s="5"/>
      <c r="B950" s="5"/>
      <c r="C950" s="5"/>
      <c r="D950" s="5"/>
      <c r="E950" s="5"/>
      <c r="F950" s="5"/>
      <c r="G950" s="2"/>
      <c r="H950" s="31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6"/>
    </row>
    <row r="951" ht="13.5" customHeight="1">
      <c r="A951" s="5"/>
      <c r="B951" s="5"/>
      <c r="C951" s="5"/>
      <c r="D951" s="5"/>
      <c r="E951" s="5"/>
      <c r="F951" s="5"/>
      <c r="G951" s="2"/>
      <c r="H951" s="31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6"/>
    </row>
    <row r="952" ht="13.5" customHeight="1">
      <c r="A952" s="5"/>
      <c r="B952" s="5"/>
      <c r="C952" s="5"/>
      <c r="D952" s="5"/>
      <c r="E952" s="5"/>
      <c r="F952" s="5"/>
      <c r="G952" s="2"/>
      <c r="H952" s="31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6"/>
    </row>
    <row r="953" ht="13.5" customHeight="1">
      <c r="A953" s="5"/>
      <c r="B953" s="5"/>
      <c r="C953" s="5"/>
      <c r="D953" s="5"/>
      <c r="E953" s="5"/>
      <c r="F953" s="5"/>
      <c r="G953" s="2"/>
      <c r="H953" s="31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6"/>
    </row>
    <row r="954" ht="13.5" customHeight="1">
      <c r="A954" s="5"/>
      <c r="B954" s="5"/>
      <c r="C954" s="5"/>
      <c r="D954" s="5"/>
      <c r="E954" s="5"/>
      <c r="F954" s="5"/>
      <c r="G954" s="2"/>
      <c r="H954" s="31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6"/>
    </row>
    <row r="955" ht="13.5" customHeight="1">
      <c r="A955" s="5"/>
      <c r="B955" s="5"/>
      <c r="C955" s="5"/>
      <c r="D955" s="5"/>
      <c r="E955" s="5"/>
      <c r="F955" s="5"/>
      <c r="G955" s="2"/>
      <c r="H955" s="31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6"/>
    </row>
    <row r="956" ht="13.5" customHeight="1">
      <c r="A956" s="5"/>
      <c r="B956" s="5"/>
      <c r="C956" s="5"/>
      <c r="D956" s="5"/>
      <c r="E956" s="5"/>
      <c r="F956" s="5"/>
      <c r="G956" s="2"/>
      <c r="H956" s="31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6"/>
    </row>
    <row r="957" ht="13.5" customHeight="1">
      <c r="A957" s="5"/>
      <c r="B957" s="5"/>
      <c r="C957" s="5"/>
      <c r="D957" s="5"/>
      <c r="E957" s="5"/>
      <c r="F957" s="5"/>
      <c r="G957" s="2"/>
      <c r="H957" s="31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6"/>
    </row>
    <row r="958" ht="13.5" customHeight="1">
      <c r="A958" s="5"/>
      <c r="B958" s="5"/>
      <c r="C958" s="5"/>
      <c r="D958" s="5"/>
      <c r="E958" s="5"/>
      <c r="F958" s="5"/>
      <c r="G958" s="2"/>
      <c r="H958" s="31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6"/>
    </row>
    <row r="959" ht="13.5" customHeight="1">
      <c r="A959" s="5"/>
      <c r="B959" s="5"/>
      <c r="C959" s="5"/>
      <c r="D959" s="5"/>
      <c r="E959" s="5"/>
      <c r="F959" s="5"/>
      <c r="G959" s="2"/>
      <c r="H959" s="31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6"/>
    </row>
    <row r="960" ht="13.5" customHeight="1">
      <c r="A960" s="5"/>
      <c r="B960" s="5"/>
      <c r="C960" s="5"/>
      <c r="D960" s="5"/>
      <c r="E960" s="5"/>
      <c r="F960" s="5"/>
      <c r="G960" s="2"/>
      <c r="H960" s="31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6"/>
    </row>
    <row r="961" ht="13.5" customHeight="1">
      <c r="A961" s="5"/>
      <c r="B961" s="5"/>
      <c r="C961" s="5"/>
      <c r="D961" s="5"/>
      <c r="E961" s="5"/>
      <c r="F961" s="5"/>
      <c r="G961" s="2"/>
      <c r="H961" s="31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6"/>
    </row>
    <row r="962" ht="13.5" customHeight="1">
      <c r="A962" s="5"/>
      <c r="B962" s="5"/>
      <c r="C962" s="5"/>
      <c r="D962" s="5"/>
      <c r="E962" s="5"/>
      <c r="F962" s="5"/>
      <c r="G962" s="2"/>
      <c r="H962" s="31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6"/>
    </row>
    <row r="963" ht="13.5" customHeight="1">
      <c r="A963" s="5"/>
      <c r="B963" s="5"/>
      <c r="C963" s="5"/>
      <c r="D963" s="5"/>
      <c r="E963" s="5"/>
      <c r="F963" s="5"/>
      <c r="G963" s="2"/>
      <c r="H963" s="31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6"/>
    </row>
    <row r="964" ht="13.5" customHeight="1">
      <c r="A964" s="5"/>
      <c r="B964" s="5"/>
      <c r="C964" s="5"/>
      <c r="D964" s="5"/>
      <c r="E964" s="5"/>
      <c r="F964" s="5"/>
      <c r="G964" s="2"/>
      <c r="H964" s="31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6"/>
    </row>
    <row r="965" ht="13.5" customHeight="1">
      <c r="A965" s="5"/>
      <c r="B965" s="5"/>
      <c r="C965" s="5"/>
      <c r="D965" s="5"/>
      <c r="E965" s="5"/>
      <c r="F965" s="5"/>
      <c r="G965" s="2"/>
      <c r="H965" s="31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6"/>
    </row>
    <row r="966" ht="13.5" customHeight="1">
      <c r="A966" s="5"/>
      <c r="B966" s="5"/>
      <c r="C966" s="5"/>
      <c r="D966" s="5"/>
      <c r="E966" s="5"/>
      <c r="F966" s="5"/>
      <c r="G966" s="2"/>
      <c r="H966" s="31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6"/>
    </row>
    <row r="967" ht="13.5" customHeight="1">
      <c r="A967" s="5"/>
      <c r="B967" s="5"/>
      <c r="C967" s="5"/>
      <c r="D967" s="5"/>
      <c r="E967" s="5"/>
      <c r="F967" s="5"/>
      <c r="G967" s="2"/>
      <c r="H967" s="31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6"/>
    </row>
    <row r="968" ht="13.5" customHeight="1">
      <c r="A968" s="5"/>
      <c r="B968" s="5"/>
      <c r="C968" s="5"/>
      <c r="D968" s="5"/>
      <c r="E968" s="5"/>
      <c r="F968" s="5"/>
      <c r="G968" s="2"/>
      <c r="H968" s="31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6"/>
    </row>
    <row r="969" ht="13.5" customHeight="1">
      <c r="A969" s="5"/>
      <c r="B969" s="5"/>
      <c r="C969" s="5"/>
      <c r="D969" s="5"/>
      <c r="E969" s="5"/>
      <c r="F969" s="5"/>
      <c r="G969" s="2"/>
      <c r="H969" s="31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6"/>
    </row>
    <row r="970" ht="13.5" customHeight="1">
      <c r="A970" s="5"/>
      <c r="B970" s="5"/>
      <c r="C970" s="5"/>
      <c r="D970" s="5"/>
      <c r="E970" s="5"/>
      <c r="F970" s="5"/>
      <c r="G970" s="2"/>
      <c r="H970" s="31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6"/>
    </row>
    <row r="971" ht="13.5" customHeight="1">
      <c r="A971" s="5"/>
      <c r="B971" s="5"/>
      <c r="C971" s="5"/>
      <c r="D971" s="5"/>
      <c r="E971" s="5"/>
      <c r="F971" s="5"/>
      <c r="G971" s="2"/>
      <c r="H971" s="31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6"/>
    </row>
    <row r="972" ht="13.5" customHeight="1">
      <c r="A972" s="5"/>
      <c r="B972" s="5"/>
      <c r="C972" s="5"/>
      <c r="D972" s="5"/>
      <c r="E972" s="5"/>
      <c r="F972" s="5"/>
      <c r="G972" s="2"/>
      <c r="H972" s="31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6"/>
    </row>
    <row r="973" ht="13.5" customHeight="1">
      <c r="A973" s="5"/>
      <c r="B973" s="5"/>
      <c r="C973" s="5"/>
      <c r="D973" s="5"/>
      <c r="E973" s="5"/>
      <c r="F973" s="5"/>
      <c r="G973" s="2"/>
      <c r="H973" s="31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6"/>
    </row>
    <row r="974" ht="13.5" customHeight="1">
      <c r="A974" s="5"/>
      <c r="B974" s="5"/>
      <c r="C974" s="5"/>
      <c r="D974" s="5"/>
      <c r="E974" s="5"/>
      <c r="F974" s="5"/>
      <c r="G974" s="2"/>
      <c r="H974" s="31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6"/>
    </row>
    <row r="975" ht="13.5" customHeight="1">
      <c r="A975" s="5"/>
      <c r="B975" s="5"/>
      <c r="C975" s="5"/>
      <c r="D975" s="5"/>
      <c r="E975" s="5"/>
      <c r="F975" s="5"/>
      <c r="G975" s="2"/>
      <c r="H975" s="31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6"/>
    </row>
    <row r="976" ht="13.5" customHeight="1">
      <c r="A976" s="5"/>
      <c r="B976" s="5"/>
      <c r="C976" s="5"/>
      <c r="D976" s="5"/>
      <c r="E976" s="5"/>
      <c r="F976" s="5"/>
      <c r="G976" s="2"/>
      <c r="H976" s="31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6"/>
    </row>
    <row r="977" ht="13.5" customHeight="1">
      <c r="A977" s="5"/>
      <c r="B977" s="5"/>
      <c r="C977" s="5"/>
      <c r="D977" s="5"/>
      <c r="E977" s="5"/>
      <c r="F977" s="5"/>
      <c r="G977" s="2"/>
      <c r="H977" s="31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6"/>
    </row>
    <row r="978" ht="13.5" customHeight="1">
      <c r="A978" s="5"/>
      <c r="B978" s="5"/>
      <c r="C978" s="5"/>
      <c r="D978" s="5"/>
      <c r="E978" s="5"/>
      <c r="F978" s="5"/>
      <c r="G978" s="2"/>
      <c r="H978" s="31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6"/>
    </row>
    <row r="979" ht="13.5" customHeight="1">
      <c r="A979" s="5"/>
      <c r="B979" s="5"/>
      <c r="C979" s="5"/>
      <c r="D979" s="5"/>
      <c r="E979" s="5"/>
      <c r="F979" s="5"/>
      <c r="G979" s="2"/>
      <c r="H979" s="31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6"/>
    </row>
    <row r="980" ht="13.5" customHeight="1">
      <c r="A980" s="5"/>
      <c r="B980" s="5"/>
      <c r="C980" s="5"/>
      <c r="D980" s="5"/>
      <c r="E980" s="5"/>
      <c r="F980" s="5"/>
      <c r="G980" s="2"/>
      <c r="H980" s="31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6"/>
    </row>
    <row r="981" ht="13.5" customHeight="1">
      <c r="A981" s="5"/>
      <c r="B981" s="5"/>
      <c r="C981" s="5"/>
      <c r="D981" s="5"/>
      <c r="E981" s="5"/>
      <c r="F981" s="5"/>
      <c r="G981" s="2"/>
      <c r="H981" s="31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6"/>
    </row>
    <row r="982" ht="13.5" customHeight="1">
      <c r="A982" s="5"/>
      <c r="B982" s="5"/>
      <c r="C982" s="5"/>
      <c r="D982" s="5"/>
      <c r="E982" s="5"/>
      <c r="F982" s="5"/>
      <c r="G982" s="2"/>
      <c r="H982" s="31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6"/>
    </row>
    <row r="983" ht="13.5" customHeight="1">
      <c r="A983" s="5"/>
      <c r="B983" s="5"/>
      <c r="C983" s="5"/>
      <c r="D983" s="5"/>
      <c r="E983" s="5"/>
      <c r="F983" s="5"/>
      <c r="G983" s="2"/>
      <c r="H983" s="31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6"/>
    </row>
    <row r="984" ht="13.5" customHeight="1">
      <c r="A984" s="5"/>
      <c r="B984" s="5"/>
      <c r="C984" s="5"/>
      <c r="D984" s="5"/>
      <c r="E984" s="5"/>
      <c r="F984" s="5"/>
      <c r="G984" s="2"/>
      <c r="H984" s="31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6"/>
    </row>
    <row r="985" ht="13.5" customHeight="1">
      <c r="A985" s="5"/>
      <c r="B985" s="5"/>
      <c r="C985" s="5"/>
      <c r="D985" s="5"/>
      <c r="E985" s="5"/>
      <c r="F985" s="5"/>
      <c r="G985" s="2"/>
      <c r="H985" s="31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6"/>
    </row>
    <row r="986" ht="13.5" customHeight="1">
      <c r="A986" s="5"/>
      <c r="B986" s="5"/>
      <c r="C986" s="5"/>
      <c r="D986" s="5"/>
      <c r="E986" s="5"/>
      <c r="F986" s="5"/>
      <c r="G986" s="2"/>
      <c r="H986" s="31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6"/>
    </row>
    <row r="987" ht="13.5" customHeight="1">
      <c r="A987" s="5"/>
      <c r="B987" s="5"/>
      <c r="C987" s="5"/>
      <c r="D987" s="5"/>
      <c r="E987" s="5"/>
      <c r="F987" s="5"/>
      <c r="G987" s="2"/>
      <c r="H987" s="31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6"/>
    </row>
    <row r="988" ht="13.5" customHeight="1">
      <c r="A988" s="5"/>
      <c r="B988" s="5"/>
      <c r="C988" s="5"/>
      <c r="D988" s="5"/>
      <c r="E988" s="5"/>
      <c r="F988" s="5"/>
      <c r="G988" s="2"/>
      <c r="H988" s="31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6"/>
    </row>
    <row r="989" ht="13.5" customHeight="1">
      <c r="A989" s="5"/>
      <c r="B989" s="5"/>
      <c r="C989" s="5"/>
      <c r="D989" s="5"/>
      <c r="E989" s="5"/>
      <c r="F989" s="5"/>
      <c r="G989" s="2"/>
      <c r="H989" s="31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6"/>
    </row>
    <row r="990" ht="13.5" customHeight="1">
      <c r="A990" s="5"/>
      <c r="B990" s="5"/>
      <c r="C990" s="5"/>
      <c r="D990" s="5"/>
      <c r="E990" s="5"/>
      <c r="F990" s="5"/>
      <c r="G990" s="2"/>
      <c r="H990" s="31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6"/>
    </row>
    <row r="991" ht="13.5" customHeight="1">
      <c r="A991" s="5"/>
      <c r="B991" s="5"/>
      <c r="C991" s="5"/>
      <c r="D991" s="5"/>
      <c r="E991" s="5"/>
      <c r="F991" s="5"/>
      <c r="G991" s="2"/>
      <c r="H991" s="31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6"/>
    </row>
    <row r="992" ht="13.5" customHeight="1">
      <c r="A992" s="5"/>
      <c r="B992" s="5"/>
      <c r="C992" s="5"/>
      <c r="D992" s="5"/>
      <c r="E992" s="5"/>
      <c r="F992" s="5"/>
      <c r="G992" s="2"/>
      <c r="H992" s="31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6"/>
    </row>
    <row r="993" ht="13.5" customHeight="1">
      <c r="A993" s="5"/>
      <c r="B993" s="5"/>
      <c r="C993" s="5"/>
      <c r="D993" s="5"/>
      <c r="E993" s="5"/>
      <c r="F993" s="5"/>
      <c r="G993" s="2"/>
      <c r="H993" s="31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6"/>
    </row>
    <row r="994" ht="13.5" customHeight="1">
      <c r="A994" s="5"/>
      <c r="B994" s="5"/>
      <c r="C994" s="5"/>
      <c r="D994" s="5"/>
      <c r="E994" s="5"/>
      <c r="F994" s="5"/>
      <c r="G994" s="2"/>
      <c r="H994" s="31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6"/>
    </row>
    <row r="995" ht="13.5" customHeight="1">
      <c r="A995" s="5"/>
      <c r="B995" s="5"/>
      <c r="C995" s="5"/>
      <c r="D995" s="5"/>
      <c r="E995" s="5"/>
      <c r="F995" s="5"/>
      <c r="G995" s="2"/>
      <c r="H995" s="31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6"/>
    </row>
    <row r="996" ht="13.5" customHeight="1">
      <c r="A996" s="5"/>
      <c r="B996" s="5"/>
      <c r="C996" s="5"/>
      <c r="D996" s="5"/>
      <c r="E996" s="5"/>
      <c r="F996" s="5"/>
      <c r="G996" s="2"/>
      <c r="H996" s="31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6"/>
    </row>
    <row r="997" ht="13.5" customHeight="1">
      <c r="A997" s="5"/>
      <c r="B997" s="5"/>
      <c r="C997" s="5"/>
      <c r="D997" s="5"/>
      <c r="E997" s="5"/>
      <c r="F997" s="5"/>
      <c r="G997" s="2"/>
      <c r="H997" s="31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6"/>
    </row>
    <row r="998" ht="13.5" customHeight="1">
      <c r="A998" s="5"/>
      <c r="B998" s="5"/>
      <c r="C998" s="5"/>
      <c r="D998" s="5"/>
      <c r="E998" s="5"/>
      <c r="F998" s="5"/>
      <c r="G998" s="2"/>
      <c r="H998" s="31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6"/>
    </row>
    <row r="999" ht="13.5" customHeight="1">
      <c r="A999" s="5"/>
      <c r="B999" s="5"/>
      <c r="C999" s="5"/>
      <c r="D999" s="5"/>
      <c r="E999" s="5"/>
      <c r="F999" s="5"/>
      <c r="G999" s="2"/>
      <c r="H999" s="31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6"/>
    </row>
    <row r="1000" ht="13.5" customHeight="1">
      <c r="A1000" s="5"/>
      <c r="B1000" s="5"/>
      <c r="C1000" s="5"/>
      <c r="D1000" s="5"/>
      <c r="E1000" s="5"/>
      <c r="F1000" s="5"/>
      <c r="G1000" s="2"/>
      <c r="H1000" s="31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6"/>
    </row>
    <row r="1001" ht="13.5" customHeight="1">
      <c r="A1001" s="5"/>
      <c r="B1001" s="5"/>
      <c r="C1001" s="5"/>
      <c r="D1001" s="5"/>
      <c r="E1001" s="5"/>
      <c r="F1001" s="5"/>
      <c r="G1001" s="2"/>
      <c r="H1001" s="31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6"/>
    </row>
    <row r="1002" ht="13.5" customHeight="1">
      <c r="A1002" s="5"/>
      <c r="B1002" s="5"/>
      <c r="C1002" s="5"/>
      <c r="D1002" s="5"/>
      <c r="E1002" s="5"/>
      <c r="F1002" s="5"/>
      <c r="G1002" s="2"/>
      <c r="H1002" s="31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6"/>
    </row>
    <row r="1003" ht="13.5" customHeight="1">
      <c r="A1003" s="5"/>
      <c r="B1003" s="5"/>
      <c r="C1003" s="5"/>
      <c r="D1003" s="5"/>
      <c r="E1003" s="5"/>
      <c r="F1003" s="5"/>
      <c r="G1003" s="2"/>
      <c r="H1003" s="31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6"/>
    </row>
    <row r="1004" ht="13.5" customHeight="1">
      <c r="A1004" s="5"/>
      <c r="B1004" s="5"/>
      <c r="C1004" s="5"/>
      <c r="D1004" s="5"/>
      <c r="E1004" s="5"/>
      <c r="F1004" s="5"/>
      <c r="G1004" s="2"/>
      <c r="H1004" s="31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6"/>
    </row>
    <row r="1005" ht="13.5" customHeight="1">
      <c r="A1005" s="5"/>
      <c r="B1005" s="5"/>
      <c r="C1005" s="5"/>
      <c r="D1005" s="5"/>
      <c r="E1005" s="5"/>
      <c r="F1005" s="5"/>
      <c r="G1005" s="2"/>
      <c r="H1005" s="31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6"/>
    </row>
    <row r="1006" ht="13.5" customHeight="1">
      <c r="A1006" s="5"/>
      <c r="B1006" s="5"/>
      <c r="C1006" s="5"/>
      <c r="D1006" s="5"/>
      <c r="E1006" s="5"/>
      <c r="F1006" s="5"/>
      <c r="G1006" s="2"/>
      <c r="H1006" s="31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6"/>
    </row>
    <row r="1007" ht="13.5" customHeight="1">
      <c r="A1007" s="5"/>
      <c r="B1007" s="5"/>
      <c r="C1007" s="5"/>
      <c r="D1007" s="5"/>
      <c r="E1007" s="5"/>
      <c r="F1007" s="5"/>
      <c r="G1007" s="2"/>
      <c r="H1007" s="31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6"/>
    </row>
    <row r="1008" ht="13.5" customHeight="1">
      <c r="A1008" s="5"/>
      <c r="B1008" s="5"/>
      <c r="C1008" s="5"/>
      <c r="D1008" s="5"/>
      <c r="E1008" s="5"/>
      <c r="F1008" s="5"/>
      <c r="G1008" s="2"/>
      <c r="H1008" s="31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6"/>
    </row>
    <row r="1009" ht="13.5" customHeight="1">
      <c r="A1009" s="5"/>
      <c r="B1009" s="5"/>
      <c r="C1009" s="5"/>
      <c r="D1009" s="5"/>
      <c r="E1009" s="5"/>
      <c r="F1009" s="5"/>
      <c r="G1009" s="2"/>
      <c r="H1009" s="31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6"/>
    </row>
    <row r="1010" ht="13.5" customHeight="1">
      <c r="A1010" s="5"/>
      <c r="B1010" s="5"/>
      <c r="C1010" s="5"/>
      <c r="D1010" s="5"/>
      <c r="E1010" s="5"/>
      <c r="F1010" s="5"/>
      <c r="G1010" s="2"/>
      <c r="H1010" s="31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6"/>
    </row>
    <row r="1011" ht="13.5" customHeight="1">
      <c r="A1011" s="5"/>
      <c r="B1011" s="5"/>
      <c r="C1011" s="5"/>
      <c r="D1011" s="5"/>
      <c r="E1011" s="5"/>
      <c r="F1011" s="5"/>
      <c r="G1011" s="2"/>
      <c r="H1011" s="31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6"/>
    </row>
    <row r="1012" ht="13.5" customHeight="1">
      <c r="A1012" s="5"/>
      <c r="B1012" s="5"/>
      <c r="C1012" s="5"/>
      <c r="D1012" s="5"/>
      <c r="E1012" s="5"/>
      <c r="F1012" s="5"/>
      <c r="G1012" s="2"/>
      <c r="H1012" s="31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6"/>
    </row>
    <row r="1013" ht="13.5" customHeight="1">
      <c r="A1013" s="5"/>
      <c r="B1013" s="5"/>
      <c r="C1013" s="5"/>
      <c r="D1013" s="5"/>
      <c r="E1013" s="5"/>
      <c r="F1013" s="5"/>
      <c r="G1013" s="2"/>
      <c r="H1013" s="31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6"/>
    </row>
    <row r="1014" ht="13.5" customHeight="1">
      <c r="A1014" s="5"/>
      <c r="B1014" s="5"/>
      <c r="C1014" s="5"/>
      <c r="D1014" s="5"/>
      <c r="E1014" s="5"/>
      <c r="F1014" s="5"/>
      <c r="G1014" s="2"/>
      <c r="H1014" s="31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6"/>
    </row>
    <row r="1015" ht="13.5" customHeight="1">
      <c r="A1015" s="5"/>
      <c r="B1015" s="5"/>
      <c r="C1015" s="5"/>
      <c r="D1015" s="5"/>
      <c r="E1015" s="5"/>
      <c r="F1015" s="5"/>
      <c r="G1015" s="2"/>
      <c r="H1015" s="31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6"/>
    </row>
    <row r="1016" ht="13.5" customHeight="1">
      <c r="A1016" s="5"/>
      <c r="B1016" s="5"/>
      <c r="C1016" s="5"/>
      <c r="D1016" s="5"/>
      <c r="E1016" s="5"/>
      <c r="F1016" s="5"/>
      <c r="G1016" s="2"/>
      <c r="H1016" s="31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6"/>
    </row>
    <row r="1017" ht="13.5" customHeight="1">
      <c r="A1017" s="5"/>
      <c r="B1017" s="5"/>
      <c r="C1017" s="5"/>
      <c r="D1017" s="5"/>
      <c r="E1017" s="5"/>
      <c r="F1017" s="5"/>
      <c r="G1017" s="2"/>
      <c r="H1017" s="31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6"/>
    </row>
    <row r="1018" ht="13.5" customHeight="1">
      <c r="A1018" s="5"/>
      <c r="B1018" s="5"/>
      <c r="C1018" s="5"/>
      <c r="D1018" s="5"/>
      <c r="E1018" s="5"/>
      <c r="F1018" s="5"/>
      <c r="G1018" s="2"/>
      <c r="H1018" s="31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6"/>
    </row>
    <row r="1019" ht="13.5" customHeight="1">
      <c r="A1019" s="5"/>
      <c r="B1019" s="5"/>
      <c r="C1019" s="5"/>
      <c r="D1019" s="5"/>
      <c r="E1019" s="5"/>
      <c r="F1019" s="5"/>
      <c r="G1019" s="2"/>
      <c r="H1019" s="31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6"/>
    </row>
    <row r="1020" ht="13.5" customHeight="1">
      <c r="A1020" s="5"/>
      <c r="B1020" s="5"/>
      <c r="C1020" s="5"/>
      <c r="D1020" s="5"/>
      <c r="E1020" s="5"/>
      <c r="F1020" s="5"/>
      <c r="G1020" s="2"/>
      <c r="H1020" s="31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6"/>
    </row>
    <row r="1021" ht="13.5" customHeight="1">
      <c r="A1021" s="5"/>
      <c r="B1021" s="5"/>
      <c r="C1021" s="5"/>
      <c r="D1021" s="5"/>
      <c r="E1021" s="5"/>
      <c r="F1021" s="5"/>
      <c r="G1021" s="2"/>
      <c r="H1021" s="31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6"/>
    </row>
    <row r="1022" ht="13.5" customHeight="1">
      <c r="A1022" s="5"/>
      <c r="B1022" s="5"/>
      <c r="C1022" s="5"/>
      <c r="D1022" s="5"/>
      <c r="E1022" s="5"/>
      <c r="F1022" s="5"/>
      <c r="G1022" s="2"/>
      <c r="H1022" s="31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6"/>
    </row>
    <row r="1023" ht="13.5" customHeight="1">
      <c r="A1023" s="5"/>
      <c r="B1023" s="5"/>
      <c r="C1023" s="5"/>
      <c r="D1023" s="5"/>
      <c r="E1023" s="5"/>
      <c r="F1023" s="5"/>
      <c r="G1023" s="2"/>
      <c r="H1023" s="31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6"/>
    </row>
    <row r="1024" ht="13.5" customHeight="1">
      <c r="A1024" s="5"/>
      <c r="B1024" s="5"/>
      <c r="C1024" s="5"/>
      <c r="D1024" s="5"/>
      <c r="E1024" s="5"/>
      <c r="F1024" s="5"/>
      <c r="G1024" s="2"/>
      <c r="H1024" s="31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6"/>
    </row>
    <row r="1025" ht="13.5" customHeight="1">
      <c r="A1025" s="5"/>
      <c r="B1025" s="5"/>
      <c r="C1025" s="5"/>
      <c r="D1025" s="5"/>
      <c r="E1025" s="5"/>
      <c r="F1025" s="5"/>
      <c r="G1025" s="2"/>
      <c r="H1025" s="31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6"/>
    </row>
    <row r="1026" ht="13.5" customHeight="1">
      <c r="A1026" s="5"/>
      <c r="B1026" s="5"/>
      <c r="C1026" s="5"/>
      <c r="D1026" s="5"/>
      <c r="E1026" s="5"/>
      <c r="F1026" s="5"/>
      <c r="G1026" s="2"/>
      <c r="H1026" s="31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6"/>
    </row>
    <row r="1027" ht="13.5" customHeight="1">
      <c r="A1027" s="5"/>
      <c r="B1027" s="5"/>
      <c r="C1027" s="5"/>
      <c r="D1027" s="5"/>
      <c r="E1027" s="5"/>
      <c r="F1027" s="5"/>
      <c r="G1027" s="2"/>
      <c r="H1027" s="31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6"/>
    </row>
    <row r="1028" ht="13.5" customHeight="1">
      <c r="A1028" s="5"/>
      <c r="B1028" s="5"/>
      <c r="C1028" s="5"/>
      <c r="D1028" s="5"/>
      <c r="E1028" s="5"/>
      <c r="F1028" s="5"/>
      <c r="G1028" s="2"/>
      <c r="H1028" s="31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6"/>
    </row>
    <row r="1029" ht="13.5" customHeight="1">
      <c r="A1029" s="5"/>
      <c r="B1029" s="5"/>
      <c r="C1029" s="5"/>
      <c r="D1029" s="5"/>
      <c r="E1029" s="5"/>
      <c r="F1029" s="5"/>
      <c r="G1029" s="2"/>
      <c r="H1029" s="31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6"/>
    </row>
    <row r="1030" ht="13.5" customHeight="1">
      <c r="A1030" s="5"/>
      <c r="B1030" s="5"/>
      <c r="C1030" s="5"/>
      <c r="D1030" s="5"/>
      <c r="E1030" s="5"/>
      <c r="F1030" s="5"/>
      <c r="G1030" s="2"/>
      <c r="H1030" s="31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6"/>
    </row>
    <row r="1031" ht="13.5" customHeight="1">
      <c r="A1031" s="5"/>
      <c r="B1031" s="5"/>
      <c r="C1031" s="5"/>
      <c r="D1031" s="5"/>
      <c r="E1031" s="5"/>
      <c r="F1031" s="5"/>
      <c r="G1031" s="2"/>
      <c r="H1031" s="31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6"/>
    </row>
    <row r="1032" ht="13.5" customHeight="1">
      <c r="A1032" s="5"/>
      <c r="B1032" s="5"/>
      <c r="C1032" s="5"/>
      <c r="D1032" s="5"/>
      <c r="E1032" s="5"/>
      <c r="F1032" s="5"/>
      <c r="G1032" s="2"/>
      <c r="H1032" s="31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6"/>
    </row>
    <row r="1033" ht="13.5" customHeight="1">
      <c r="A1033" s="5"/>
      <c r="B1033" s="5"/>
      <c r="C1033" s="5"/>
      <c r="D1033" s="5"/>
      <c r="E1033" s="5"/>
      <c r="F1033" s="5"/>
      <c r="G1033" s="2"/>
      <c r="H1033" s="31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6"/>
    </row>
    <row r="1034" ht="13.5" customHeight="1">
      <c r="A1034" s="5"/>
      <c r="B1034" s="5"/>
      <c r="C1034" s="5"/>
      <c r="D1034" s="5"/>
      <c r="E1034" s="5"/>
      <c r="F1034" s="5"/>
      <c r="G1034" s="2"/>
      <c r="H1034" s="31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6"/>
    </row>
    <row r="1035" ht="13.5" customHeight="1">
      <c r="A1035" s="5"/>
      <c r="B1035" s="5"/>
      <c r="C1035" s="5"/>
      <c r="D1035" s="5"/>
      <c r="E1035" s="5"/>
      <c r="F1035" s="5"/>
      <c r="G1035" s="2"/>
      <c r="H1035" s="31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6"/>
    </row>
    <row r="1036" ht="13.5" customHeight="1">
      <c r="A1036" s="5"/>
      <c r="B1036" s="5"/>
      <c r="C1036" s="5"/>
      <c r="D1036" s="5"/>
      <c r="E1036" s="5"/>
      <c r="F1036" s="5"/>
      <c r="G1036" s="2"/>
      <c r="H1036" s="31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6"/>
    </row>
    <row r="1037" ht="13.5" customHeight="1">
      <c r="A1037" s="5"/>
      <c r="B1037" s="5"/>
      <c r="C1037" s="5"/>
      <c r="D1037" s="5"/>
      <c r="E1037" s="5"/>
      <c r="F1037" s="5"/>
      <c r="G1037" s="2"/>
      <c r="H1037" s="31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6"/>
    </row>
    <row r="1038" ht="13.5" customHeight="1">
      <c r="A1038" s="5"/>
      <c r="B1038" s="5"/>
      <c r="C1038" s="5"/>
      <c r="D1038" s="5"/>
      <c r="E1038" s="5"/>
      <c r="F1038" s="5"/>
      <c r="G1038" s="2"/>
      <c r="H1038" s="31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6"/>
    </row>
    <row r="1039" ht="13.5" customHeight="1">
      <c r="A1039" s="5"/>
      <c r="B1039" s="5"/>
      <c r="C1039" s="5"/>
      <c r="D1039" s="5"/>
      <c r="E1039" s="5"/>
      <c r="F1039" s="5"/>
      <c r="G1039" s="2"/>
      <c r="H1039" s="31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6"/>
    </row>
    <row r="1040" ht="13.5" customHeight="1">
      <c r="A1040" s="5"/>
      <c r="B1040" s="5"/>
      <c r="C1040" s="5"/>
      <c r="D1040" s="5"/>
      <c r="E1040" s="5"/>
      <c r="F1040" s="5"/>
      <c r="G1040" s="2"/>
      <c r="H1040" s="31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6"/>
    </row>
    <row r="1041" ht="13.5" customHeight="1">
      <c r="A1041" s="5"/>
      <c r="B1041" s="5"/>
      <c r="C1041" s="5"/>
      <c r="D1041" s="5"/>
      <c r="E1041" s="5"/>
      <c r="F1041" s="5"/>
      <c r="G1041" s="2"/>
      <c r="H1041" s="31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6"/>
    </row>
    <row r="1042" ht="13.5" customHeight="1">
      <c r="A1042" s="5"/>
      <c r="B1042" s="5"/>
      <c r="C1042" s="5"/>
      <c r="D1042" s="5"/>
      <c r="E1042" s="5"/>
      <c r="F1042" s="5"/>
      <c r="G1042" s="2"/>
      <c r="H1042" s="31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6"/>
    </row>
    <row r="1043" ht="13.5" customHeight="1">
      <c r="A1043" s="5"/>
      <c r="B1043" s="5"/>
      <c r="C1043" s="5"/>
      <c r="D1043" s="5"/>
      <c r="E1043" s="5"/>
      <c r="F1043" s="5"/>
      <c r="G1043" s="2"/>
      <c r="H1043" s="31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6"/>
    </row>
    <row r="1044" ht="13.5" customHeight="1">
      <c r="A1044" s="5"/>
      <c r="B1044" s="5"/>
      <c r="C1044" s="5"/>
      <c r="D1044" s="5"/>
      <c r="E1044" s="5"/>
      <c r="F1044" s="5"/>
      <c r="G1044" s="2"/>
      <c r="H1044" s="31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6"/>
    </row>
  </sheetData>
  <conditionalFormatting sqref="G2:G73 E3:F72 G83:G84 A363:I1044">
    <cfRule type="expression" dxfId="0" priority="1">
      <formula>ISERROR(ContingencyList!G2)</formula>
    </cfRule>
  </conditionalFormatting>
  <conditionalFormatting sqref="B2:B78 C2:C72 D2:D17 D19:D20 D22:D29 D31:D37 D39:D46 D48:D72 D82">
    <cfRule type="cellIs" dxfId="1" priority="2" operator="equal">
      <formula>0</formula>
    </cfRule>
  </conditionalFormatting>
  <conditionalFormatting sqref="G2:G73 E3:F72 G83:G84">
    <cfRule type="containsText" dxfId="1" priority="3" operator="containsText" text="&quot;Error&quot;">
      <formula>NOT(ISERROR(SEARCH(("""Error"""),(G2))))</formula>
    </cfRule>
  </conditionalFormatting>
  <conditionalFormatting sqref="B12 B17:B18">
    <cfRule type="cellIs" dxfId="1" priority="4" operator="equal">
      <formula>0</formula>
    </cfRule>
  </conditionalFormatting>
  <conditionalFormatting sqref="D12 B13">
    <cfRule type="cellIs" dxfId="1" priority="5" operator="equal">
      <formula>0</formula>
    </cfRule>
  </conditionalFormatting>
  <conditionalFormatting sqref="B14:B16">
    <cfRule type="cellIs" dxfId="1" priority="6" operator="equal">
      <formula>0</formula>
    </cfRule>
  </conditionalFormatting>
  <conditionalFormatting sqref="C19:C72">
    <cfRule type="cellIs" dxfId="1" priority="7" operator="equal">
      <formula>0</formula>
    </cfRule>
  </conditionalFormatting>
  <conditionalFormatting sqref="D19:D20 D22:D29 D31:D37 D39:D46 D48:D72 D82">
    <cfRule type="cellIs" dxfId="1" priority="8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16.43"/>
    <col customWidth="1" min="3" max="3" width="17.43"/>
    <col customWidth="1" min="4" max="4" width="10.43"/>
    <col customWidth="1" min="5" max="5" width="12.43"/>
    <col customWidth="1" min="6" max="6" width="10.43"/>
    <col customWidth="1" min="7" max="7" width="12.29"/>
    <col customWidth="1" min="8" max="8" width="62.29"/>
    <col customWidth="1" min="9" max="26" width="10.0"/>
  </cols>
  <sheetData>
    <row r="1" ht="13.5" customHeight="1">
      <c r="A1" t="s">
        <v>218</v>
      </c>
    </row>
    <row r="2" ht="13.5" customHeight="1">
      <c r="A2" t="s">
        <v>1</v>
      </c>
      <c r="B2" t="s">
        <v>219</v>
      </c>
      <c r="C2" t="s">
        <v>220</v>
      </c>
      <c r="D2" t="s">
        <v>221</v>
      </c>
      <c r="E2" t="s">
        <v>222</v>
      </c>
      <c r="F2" t="s">
        <v>223</v>
      </c>
      <c r="G2" t="s">
        <v>224</v>
      </c>
      <c r="H2" t="s">
        <v>225</v>
      </c>
    </row>
    <row r="3" ht="13.5" customHeight="1">
      <c r="A3" s="6" t="s">
        <v>226</v>
      </c>
      <c r="B3" s="6" t="s">
        <v>15</v>
      </c>
      <c r="C3" s="6" t="s">
        <v>227</v>
      </c>
      <c r="D3" s="6" t="s">
        <v>228</v>
      </c>
      <c r="E3" s="6" t="s">
        <v>229</v>
      </c>
      <c r="F3" s="6" t="s">
        <v>228</v>
      </c>
      <c r="G3" s="6" t="s">
        <v>230</v>
      </c>
      <c r="H3" s="6" t="s">
        <v>231</v>
      </c>
    </row>
    <row r="4" ht="13.5" customHeight="1">
      <c r="A4" s="6" t="s">
        <v>232</v>
      </c>
      <c r="B4" s="6" t="s">
        <v>20</v>
      </c>
      <c r="C4" s="6" t="s">
        <v>227</v>
      </c>
      <c r="D4" s="6" t="s">
        <v>228</v>
      </c>
      <c r="E4" s="6" t="s">
        <v>229</v>
      </c>
      <c r="F4" s="6" t="s">
        <v>228</v>
      </c>
      <c r="G4" s="6" t="s">
        <v>230</v>
      </c>
      <c r="H4" s="6" t="s">
        <v>233</v>
      </c>
    </row>
    <row r="5" ht="13.5" customHeight="1">
      <c r="A5" s="6" t="s">
        <v>234</v>
      </c>
      <c r="B5" s="6" t="s">
        <v>61</v>
      </c>
      <c r="C5" s="6" t="s">
        <v>227</v>
      </c>
      <c r="D5" s="6" t="s">
        <v>228</v>
      </c>
      <c r="E5" s="6" t="s">
        <v>229</v>
      </c>
      <c r="F5" s="6" t="s">
        <v>228</v>
      </c>
      <c r="G5" s="6" t="s">
        <v>230</v>
      </c>
      <c r="H5" s="6" t="s">
        <v>235</v>
      </c>
    </row>
    <row r="6" ht="13.5" customHeight="1">
      <c r="A6" s="6" t="s">
        <v>236</v>
      </c>
      <c r="B6" s="6" t="s">
        <v>237</v>
      </c>
      <c r="C6" s="6" t="s">
        <v>227</v>
      </c>
      <c r="D6" s="6" t="s">
        <v>228</v>
      </c>
      <c r="E6" s="6" t="s">
        <v>230</v>
      </c>
      <c r="F6" s="6" t="s">
        <v>228</v>
      </c>
      <c r="G6" s="6" t="s">
        <v>230</v>
      </c>
      <c r="H6" s="6" t="s">
        <v>238</v>
      </c>
    </row>
    <row r="7" ht="13.5" customHeight="1">
      <c r="A7" s="6" t="s">
        <v>239</v>
      </c>
      <c r="B7" s="6" t="s">
        <v>240</v>
      </c>
      <c r="C7" s="6" t="s">
        <v>227</v>
      </c>
      <c r="D7" s="6" t="s">
        <v>228</v>
      </c>
      <c r="E7" s="6" t="s">
        <v>229</v>
      </c>
      <c r="F7" s="6" t="s">
        <v>228</v>
      </c>
      <c r="G7" s="6" t="s">
        <v>230</v>
      </c>
      <c r="H7" s="47" t="s">
        <v>241</v>
      </c>
    </row>
    <row r="8" ht="13.5" customHeight="1">
      <c r="A8" s="6" t="s">
        <v>242</v>
      </c>
      <c r="B8" s="6" t="s">
        <v>243</v>
      </c>
      <c r="C8" s="6" t="s">
        <v>227</v>
      </c>
      <c r="D8" s="6" t="s">
        <v>228</v>
      </c>
      <c r="E8" s="6" t="s">
        <v>229</v>
      </c>
      <c r="F8" s="6" t="s">
        <v>228</v>
      </c>
      <c r="G8" s="6" t="s">
        <v>230</v>
      </c>
      <c r="H8" s="47" t="s">
        <v>244</v>
      </c>
    </row>
    <row r="9" ht="13.5" customHeight="1">
      <c r="A9" s="6" t="s">
        <v>245</v>
      </c>
      <c r="B9" s="6" t="s">
        <v>246</v>
      </c>
      <c r="C9" s="6" t="s">
        <v>227</v>
      </c>
      <c r="D9" s="6" t="s">
        <v>228</v>
      </c>
      <c r="E9" s="6" t="s">
        <v>229</v>
      </c>
      <c r="F9" s="6" t="s">
        <v>228</v>
      </c>
      <c r="G9" s="6" t="s">
        <v>230</v>
      </c>
      <c r="H9" s="6" t="s">
        <v>247</v>
      </c>
    </row>
    <row r="10" ht="13.5" customHeight="1">
      <c r="A10" s="6" t="s">
        <v>248</v>
      </c>
      <c r="B10" s="6" t="s">
        <v>249</v>
      </c>
      <c r="C10" s="6" t="s">
        <v>227</v>
      </c>
      <c r="D10" s="6" t="s">
        <v>228</v>
      </c>
      <c r="E10" s="6" t="s">
        <v>229</v>
      </c>
      <c r="F10" s="6" t="s">
        <v>228</v>
      </c>
      <c r="G10" s="6" t="s">
        <v>230</v>
      </c>
      <c r="H10" s="6" t="s">
        <v>250</v>
      </c>
    </row>
    <row r="11" ht="13.5" customHeight="1">
      <c r="A11" s="47" t="s">
        <v>251</v>
      </c>
      <c r="B11" s="6" t="s">
        <v>37</v>
      </c>
      <c r="C11" s="6" t="s">
        <v>252</v>
      </c>
      <c r="D11" s="6" t="s">
        <v>228</v>
      </c>
      <c r="E11" s="6" t="s">
        <v>253</v>
      </c>
      <c r="F11" s="6" t="s">
        <v>228</v>
      </c>
      <c r="G11" s="6" t="s">
        <v>253</v>
      </c>
      <c r="H11" s="6" t="s">
        <v>254</v>
      </c>
    </row>
    <row r="12" ht="13.5" customHeight="1">
      <c r="A12" s="47" t="s">
        <v>255</v>
      </c>
      <c r="B12" s="6" t="s">
        <v>124</v>
      </c>
      <c r="C12" s="6" t="s">
        <v>252</v>
      </c>
      <c r="D12" s="6" t="s">
        <v>228</v>
      </c>
      <c r="E12" s="6" t="s">
        <v>253</v>
      </c>
      <c r="F12" s="6" t="s">
        <v>228</v>
      </c>
      <c r="G12" s="6" t="s">
        <v>253</v>
      </c>
      <c r="H12" s="6" t="s">
        <v>256</v>
      </c>
    </row>
    <row r="13" ht="13.5" customHeight="1">
      <c r="A13" s="47" t="s">
        <v>257</v>
      </c>
      <c r="B13" s="6" t="s">
        <v>49</v>
      </c>
      <c r="C13" s="6" t="s">
        <v>252</v>
      </c>
      <c r="D13" s="6" t="s">
        <v>258</v>
      </c>
      <c r="E13" s="6" t="s">
        <v>253</v>
      </c>
      <c r="F13" s="6" t="s">
        <v>258</v>
      </c>
      <c r="G13" s="6" t="s">
        <v>253</v>
      </c>
      <c r="H13" s="6" t="s">
        <v>254</v>
      </c>
    </row>
    <row r="14" ht="13.5" customHeight="1">
      <c r="A14" s="47" t="s">
        <v>259</v>
      </c>
      <c r="B14" t="s">
        <v>260</v>
      </c>
      <c r="C14" t="s">
        <v>252</v>
      </c>
      <c r="D14" t="s">
        <v>228</v>
      </c>
      <c r="E14" t="s">
        <v>253</v>
      </c>
      <c r="F14" t="s">
        <v>261</v>
      </c>
      <c r="G14" t="s">
        <v>253</v>
      </c>
      <c r="H14" t="s">
        <v>254</v>
      </c>
    </row>
    <row r="15" ht="13.5" customHeight="1">
      <c r="A15" t="s">
        <v>262</v>
      </c>
      <c r="B15" t="s">
        <v>263</v>
      </c>
      <c r="C15" t="s">
        <v>227</v>
      </c>
      <c r="D15" t="s">
        <v>228</v>
      </c>
      <c r="E15" t="s">
        <v>229</v>
      </c>
      <c r="F15" t="s">
        <v>261</v>
      </c>
      <c r="G15" t="s">
        <v>229</v>
      </c>
      <c r="H15" t="s">
        <v>264</v>
      </c>
    </row>
    <row r="16" ht="13.5" customHeight="1">
      <c r="A16" t="s">
        <v>265</v>
      </c>
      <c r="B16" t="s">
        <v>266</v>
      </c>
      <c r="C16" t="s">
        <v>227</v>
      </c>
      <c r="D16" t="s">
        <v>228</v>
      </c>
      <c r="E16" t="s">
        <v>229</v>
      </c>
      <c r="F16" t="s">
        <v>267</v>
      </c>
      <c r="G16" t="s">
        <v>229</v>
      </c>
      <c r="H16" t="s">
        <v>268</v>
      </c>
    </row>
    <row r="17" ht="13.5" customHeight="1">
      <c r="A17" t="s">
        <v>269</v>
      </c>
      <c r="B17" t="s">
        <v>44</v>
      </c>
      <c r="C17" t="s">
        <v>227</v>
      </c>
      <c r="D17" t="s">
        <v>228</v>
      </c>
      <c r="E17" t="s">
        <v>229</v>
      </c>
      <c r="F17" t="s">
        <v>258</v>
      </c>
      <c r="G17" t="s">
        <v>229</v>
      </c>
      <c r="H17" t="s">
        <v>270</v>
      </c>
    </row>
    <row r="18" ht="13.5" customHeight="1">
      <c r="A18" t="s">
        <v>271</v>
      </c>
      <c r="B18" t="s">
        <v>48</v>
      </c>
      <c r="C18" t="s">
        <v>227</v>
      </c>
      <c r="D18" t="s">
        <v>228</v>
      </c>
      <c r="E18" t="s">
        <v>229</v>
      </c>
      <c r="F18" t="s">
        <v>258</v>
      </c>
      <c r="G18" t="s">
        <v>229</v>
      </c>
      <c r="H18" t="s">
        <v>272</v>
      </c>
    </row>
    <row r="19" ht="13.5" customHeight="1">
      <c r="A19" s="48" t="s">
        <v>273</v>
      </c>
      <c r="B19" s="48" t="s">
        <v>274</v>
      </c>
      <c r="C19" s="48" t="s">
        <v>227</v>
      </c>
      <c r="D19" s="48" t="s">
        <v>228</v>
      </c>
      <c r="E19" s="48" t="s">
        <v>229</v>
      </c>
      <c r="F19" s="48" t="s">
        <v>228</v>
      </c>
      <c r="G19" s="48" t="s">
        <v>230</v>
      </c>
      <c r="H19" s="48" t="s">
        <v>275</v>
      </c>
    </row>
    <row r="20" ht="13.5" customHeight="1">
      <c r="A20" s="48" t="s">
        <v>276</v>
      </c>
      <c r="B20" s="48" t="s">
        <v>277</v>
      </c>
      <c r="C20" s="48" t="s">
        <v>227</v>
      </c>
      <c r="D20" s="48" t="s">
        <v>228</v>
      </c>
      <c r="E20" s="48" t="s">
        <v>229</v>
      </c>
      <c r="F20" s="48" t="s">
        <v>228</v>
      </c>
      <c r="G20" s="48" t="s">
        <v>230</v>
      </c>
      <c r="H20" s="48" t="s">
        <v>278</v>
      </c>
    </row>
    <row r="21" ht="13.5" customHeight="1">
      <c r="A21" s="24" t="s">
        <v>279</v>
      </c>
      <c r="B21" s="24" t="s">
        <v>280</v>
      </c>
      <c r="C21" t="s">
        <v>227</v>
      </c>
      <c r="D21" s="24" t="s">
        <v>258</v>
      </c>
      <c r="E21" t="s">
        <v>229</v>
      </c>
      <c r="F21" t="s">
        <v>258</v>
      </c>
      <c r="G21" t="s">
        <v>229</v>
      </c>
      <c r="H21" s="24" t="s">
        <v>281</v>
      </c>
    </row>
    <row r="22" ht="13.5" customHeight="1">
      <c r="A22" s="49" t="s">
        <v>282</v>
      </c>
      <c r="B22" s="49" t="s">
        <v>33</v>
      </c>
      <c r="C22" s="48" t="s">
        <v>227</v>
      </c>
      <c r="D22" s="48" t="s">
        <v>228</v>
      </c>
      <c r="E22" s="48" t="s">
        <v>229</v>
      </c>
      <c r="F22" s="48" t="s">
        <v>228</v>
      </c>
      <c r="G22" s="48" t="s">
        <v>230</v>
      </c>
      <c r="H22" s="48" t="s">
        <v>275</v>
      </c>
    </row>
    <row r="23" ht="13.5" customHeight="1">
      <c r="A23" s="49" t="s">
        <v>283</v>
      </c>
      <c r="B23" s="49" t="s">
        <v>35</v>
      </c>
      <c r="C23" s="48" t="s">
        <v>227</v>
      </c>
      <c r="D23" s="48" t="s">
        <v>228</v>
      </c>
      <c r="E23" s="48" t="s">
        <v>229</v>
      </c>
      <c r="F23" s="48" t="s">
        <v>228</v>
      </c>
      <c r="G23" s="48" t="s">
        <v>230</v>
      </c>
      <c r="H23" s="48" t="s">
        <v>278</v>
      </c>
    </row>
    <row r="24" ht="13.5" customHeight="1">
      <c r="A24" s="24" t="s">
        <v>284</v>
      </c>
      <c r="B24" s="24" t="s">
        <v>285</v>
      </c>
      <c r="C24" s="24" t="s">
        <v>227</v>
      </c>
      <c r="D24" s="47" t="s">
        <v>228</v>
      </c>
      <c r="E24" s="47" t="s">
        <v>229</v>
      </c>
      <c r="F24" s="47" t="s">
        <v>228</v>
      </c>
      <c r="G24" s="47" t="s">
        <v>230</v>
      </c>
      <c r="H24" s="47" t="s">
        <v>286</v>
      </c>
    </row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4.43"/>
    <col customWidth="1" min="3" max="6" width="11.43"/>
    <col customWidth="1" min="7" max="26" width="10.0"/>
  </cols>
  <sheetData>
    <row r="1" ht="13.5" customHeight="1">
      <c r="A1" t="s">
        <v>287</v>
      </c>
    </row>
    <row r="2" ht="13.5" customHeight="1">
      <c r="A2" t="s">
        <v>288</v>
      </c>
      <c r="B2" t="s">
        <v>289</v>
      </c>
    </row>
    <row r="3" ht="13.5" customHeight="1">
      <c r="A3" t="s">
        <v>290</v>
      </c>
      <c r="B3" s="50">
        <v>0.0</v>
      </c>
    </row>
    <row r="4" ht="13.5" customHeight="1">
      <c r="A4" t="s">
        <v>291</v>
      </c>
      <c r="B4" s="50" t="s">
        <v>292</v>
      </c>
    </row>
    <row r="5" ht="13.5" customHeight="1">
      <c r="A5" t="s">
        <v>293</v>
      </c>
      <c r="B5" s="50" t="s">
        <v>294</v>
      </c>
    </row>
    <row r="6" ht="13.5" customHeight="1">
      <c r="A6" t="s">
        <v>295</v>
      </c>
      <c r="B6" s="50" t="s">
        <v>295</v>
      </c>
    </row>
    <row r="7" ht="13.5" customHeight="1">
      <c r="A7" t="s">
        <v>296</v>
      </c>
      <c r="B7" s="50" t="s">
        <v>296</v>
      </c>
    </row>
    <row r="8" ht="13.5" customHeight="1">
      <c r="A8" s="24" t="s">
        <v>284</v>
      </c>
      <c r="B8" s="24" t="s">
        <v>285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