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roS220X_HJlab\Desktop\ISAC06\"/>
    </mc:Choice>
  </mc:AlternateContent>
  <bookViews>
    <workbookView xWindow="-105" yWindow="-105" windowWidth="19425" windowHeight="10425" activeTab="1"/>
  </bookViews>
  <sheets>
    <sheet name="c=-1" sheetId="3" r:id="rId1"/>
    <sheet name="c=0" sheetId="1" r:id="rId2"/>
    <sheet name="c=1" sheetId="2" r:id="rId3"/>
    <sheet name="Γ" sheetId="5" r:id="rId4"/>
    <sheet name="lattice constant" sheetId="4" r:id="rId5"/>
    <sheet name="Sheet1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F11" i="4"/>
  <c r="F12" i="4"/>
  <c r="A21" i="5" a="1"/>
  <c r="A21" i="5" s="1"/>
  <c r="D9" i="4"/>
  <c r="D8" i="4"/>
  <c r="J7" i="4"/>
  <c r="P5" i="4"/>
  <c r="P4" i="4"/>
  <c r="P6" i="4"/>
  <c r="M5" i="4"/>
  <c r="M4" i="4"/>
  <c r="C8" i="4"/>
  <c r="D10" i="4"/>
  <c r="E4" i="4"/>
  <c r="F4" i="4"/>
  <c r="D4" i="4"/>
  <c r="C9" i="4"/>
  <c r="B8" i="4"/>
  <c r="A26" i="5" l="1"/>
  <c r="F25" i="5"/>
  <c r="E22" i="5"/>
  <c r="B26" i="5"/>
  <c r="C23" i="5"/>
  <c r="B23" i="5"/>
  <c r="E25" i="5"/>
  <c r="A23" i="5"/>
  <c r="D25" i="5"/>
  <c r="F22" i="5"/>
  <c r="C25" i="5"/>
  <c r="B25" i="5"/>
  <c r="D22" i="5"/>
  <c r="A25" i="5"/>
  <c r="F24" i="5"/>
  <c r="B22" i="5"/>
  <c r="E24" i="5"/>
  <c r="A22" i="5"/>
  <c r="D24" i="5"/>
  <c r="F21" i="5"/>
  <c r="C24" i="5"/>
  <c r="E21" i="5"/>
  <c r="D23" i="5"/>
  <c r="C22" i="5"/>
  <c r="F26" i="5"/>
  <c r="D21" i="5"/>
  <c r="E26" i="5"/>
  <c r="C21" i="5"/>
  <c r="D26" i="5"/>
  <c r="F23" i="5"/>
  <c r="B21" i="5"/>
  <c r="B24" i="5"/>
  <c r="A24" i="5"/>
  <c r="C26" i="5"/>
  <c r="E23" i="5"/>
  <c r="I8" i="7" a="1"/>
  <c r="L8" i="7" a="1"/>
  <c r="I11" i="7" a="1"/>
  <c r="L11" i="7" a="1"/>
  <c r="B16" i="7" l="1" a="1"/>
  <c r="B16" i="7" s="1"/>
  <c r="I8" i="7" s="1"/>
  <c r="B21" i="7" l="1"/>
  <c r="I13" i="7" s="1"/>
  <c r="D18" i="7"/>
  <c r="K10" i="7" s="1"/>
  <c r="G20" i="7"/>
  <c r="N12" i="7" s="1"/>
  <c r="C18" i="7"/>
  <c r="J10" i="7" s="1"/>
  <c r="F20" i="7"/>
  <c r="M12" i="7" s="1"/>
  <c r="B18" i="7"/>
  <c r="I10" i="7" s="1"/>
  <c r="E20" i="7"/>
  <c r="L12" i="7" s="1"/>
  <c r="G17" i="7"/>
  <c r="N9" i="7" s="1"/>
  <c r="D20" i="7"/>
  <c r="K12" i="7" s="1"/>
  <c r="F17" i="7"/>
  <c r="M9" i="7" s="1"/>
  <c r="C20" i="7"/>
  <c r="J12" i="7" s="1"/>
  <c r="E17" i="7"/>
  <c r="L9" i="7" s="1"/>
  <c r="B20" i="7"/>
  <c r="I12" i="7" s="1"/>
  <c r="D17" i="7"/>
  <c r="K9" i="7" s="1"/>
  <c r="G19" i="7"/>
  <c r="N11" i="7" s="1"/>
  <c r="C17" i="7"/>
  <c r="J9" i="7" s="1"/>
  <c r="F19" i="7"/>
  <c r="M11" i="7" s="1"/>
  <c r="B17" i="7"/>
  <c r="I9" i="7" s="1"/>
  <c r="E19" i="7"/>
  <c r="L11" i="7" s="1"/>
  <c r="G16" i="7"/>
  <c r="N8" i="7" s="1"/>
  <c r="D19" i="7"/>
  <c r="K11" i="7" s="1"/>
  <c r="F16" i="7"/>
  <c r="M8" i="7" s="1"/>
  <c r="G21" i="7"/>
  <c r="N13" i="7" s="1"/>
  <c r="C19" i="7"/>
  <c r="J11" i="7" s="1"/>
  <c r="E16" i="7"/>
  <c r="L8" i="7" s="1"/>
  <c r="F21" i="7"/>
  <c r="M13" i="7" s="1"/>
  <c r="B19" i="7"/>
  <c r="I11" i="7" s="1"/>
  <c r="D16" i="7"/>
  <c r="K8" i="7" s="1"/>
  <c r="E21" i="7"/>
  <c r="L13" i="7" s="1"/>
  <c r="G18" i="7"/>
  <c r="N10" i="7" s="1"/>
  <c r="C16" i="7"/>
  <c r="J8" i="7" s="1"/>
  <c r="C21" i="7"/>
  <c r="J13" i="7" s="1"/>
  <c r="E18" i="7"/>
  <c r="L10" i="7" s="1"/>
  <c r="D21" i="7"/>
  <c r="K13" i="7" s="1"/>
  <c r="F18" i="7"/>
  <c r="M10" i="7" s="1"/>
</calcChain>
</file>

<file path=xl/sharedStrings.xml><?xml version="1.0" encoding="utf-8"?>
<sst xmlns="http://schemas.openxmlformats.org/spreadsheetml/2006/main" count="64" uniqueCount="37">
  <si>
    <t>c=0</t>
    <phoneticPr fontId="1"/>
  </si>
  <si>
    <t>c=-1</t>
    <phoneticPr fontId="1"/>
  </si>
  <si>
    <t>b</t>
    <phoneticPr fontId="1"/>
  </si>
  <si>
    <t>a</t>
    <phoneticPr fontId="1"/>
  </si>
  <si>
    <t>c=1</t>
    <phoneticPr fontId="1"/>
  </si>
  <si>
    <t>b 16</t>
    <phoneticPr fontId="1"/>
  </si>
  <si>
    <t>中心 13</t>
    <rPh sb="0" eb="2">
      <t>チュウシン</t>
    </rPh>
    <phoneticPr fontId="1"/>
  </si>
  <si>
    <t>ab 25</t>
    <phoneticPr fontId="1"/>
  </si>
  <si>
    <t>a 22</t>
    <phoneticPr fontId="1"/>
  </si>
  <si>
    <t>a-b 19</t>
    <phoneticPr fontId="1"/>
  </si>
  <si>
    <t>bc 17</t>
    <phoneticPr fontId="1"/>
  </si>
  <si>
    <t>c 14</t>
    <phoneticPr fontId="1"/>
  </si>
  <si>
    <t>ac 23</t>
    <phoneticPr fontId="1"/>
  </si>
  <si>
    <t>abc 26</t>
    <phoneticPr fontId="1"/>
  </si>
  <si>
    <t>a-bc 20</t>
    <phoneticPr fontId="1"/>
  </si>
  <si>
    <t>b-c 15</t>
    <phoneticPr fontId="1"/>
  </si>
  <si>
    <t>ab-c 24</t>
    <phoneticPr fontId="1"/>
  </si>
  <si>
    <t>a-c 21</t>
    <phoneticPr fontId="1"/>
  </si>
  <si>
    <t>a-b-c 18</t>
    <phoneticPr fontId="1"/>
  </si>
  <si>
    <t>c</t>
    <phoneticPr fontId="1"/>
  </si>
  <si>
    <t>α</t>
    <phoneticPr fontId="1"/>
  </si>
  <si>
    <t>β</t>
    <phoneticPr fontId="1"/>
  </si>
  <si>
    <t>γ</t>
    <phoneticPr fontId="1"/>
  </si>
  <si>
    <t>Matrix_Γ^1/2</t>
  </si>
  <si>
    <t>zonghe</t>
    <phoneticPr fontId="1"/>
  </si>
  <si>
    <t>除了对角</t>
    <phoneticPr fontId="1"/>
  </si>
  <si>
    <t>原对角</t>
    <phoneticPr fontId="1"/>
  </si>
  <si>
    <r>
      <t>原矩</t>
    </r>
    <r>
      <rPr>
        <sz val="11"/>
        <color theme="1"/>
        <rFont val="游ゴシック"/>
        <family val="3"/>
        <charset val="134"/>
        <scheme val="minor"/>
      </rPr>
      <t>阵</t>
    </r>
    <phoneticPr fontId="1"/>
  </si>
  <si>
    <t>平均化</t>
    <phoneticPr fontId="1"/>
  </si>
  <si>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charset val="128"/>
        <scheme val="minor"/>
      </rPr>
      <t>置</t>
    </r>
    <phoneticPr fontId="1"/>
  </si>
  <si>
    <t>AX</t>
    <phoneticPr fontId="1"/>
  </si>
  <si>
    <t>BX</t>
    <phoneticPr fontId="1"/>
  </si>
  <si>
    <t>BY</t>
    <phoneticPr fontId="1"/>
  </si>
  <si>
    <t>CX</t>
    <phoneticPr fontId="1"/>
  </si>
  <si>
    <t>CY</t>
    <phoneticPr fontId="1"/>
  </si>
  <si>
    <t>CZ</t>
    <phoneticPr fontId="1"/>
  </si>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</sst>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71CE17F-C06B-4C48-9ACF-55F71BC59B8D}"/>
            </a:ext>
          </a:extLst>
        </xdr:cNvPr>
        <xdr:cNvCxnSpPr/>
      </xdr:nvCxnSpPr>
      <xdr:spPr>
        <a:xfrm>
          <a:off x="95250" y="10350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5DA6F19-CC77-4295-A400-057EF9406B7E}"/>
            </a:ext>
          </a:extLst>
        </xdr:cNvPr>
        <xdr:cNvCxnSpPr/>
      </xdr:nvCxnSpPr>
      <xdr:spPr>
        <a:xfrm>
          <a:off x="88900" y="21844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BC574AB-8F05-477C-A358-93033603EBEA}"/>
            </a:ext>
          </a:extLst>
        </xdr:cNvPr>
        <xdr:cNvCxnSpPr/>
      </xdr:nvCxnSpPr>
      <xdr:spPr>
        <a:xfrm>
          <a:off x="76200" y="33337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68F180D-1116-4E89-ADB9-5B0EB2AC63E2}"/>
            </a:ext>
          </a:extLst>
        </xdr:cNvPr>
        <xdr:cNvCxnSpPr/>
      </xdr:nvCxnSpPr>
      <xdr:spPr>
        <a:xfrm rot="16200000">
          <a:off x="-203200" y="30607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AD2D0C4-46AC-4C87-AC8E-D5A592099293}"/>
            </a:ext>
          </a:extLst>
        </xdr:cNvPr>
        <xdr:cNvCxnSpPr/>
      </xdr:nvCxnSpPr>
      <xdr:spPr>
        <a:xfrm rot="16200000">
          <a:off x="-190500" y="18986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3F27712-38F2-4DEC-B884-F9252EAA2FFB}"/>
            </a:ext>
          </a:extLst>
        </xdr:cNvPr>
        <xdr:cNvCxnSpPr/>
      </xdr:nvCxnSpPr>
      <xdr:spPr>
        <a:xfrm rot="16200000">
          <a:off x="-184150" y="762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87EF399-CB7C-40F1-A17D-6F402028D4C8}"/>
            </a:ext>
          </a:extLst>
        </xdr:cNvPr>
        <xdr:cNvCxnSpPr/>
      </xdr:nvCxnSpPr>
      <xdr:spPr>
        <a:xfrm>
          <a:off x="95250" y="10350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B850B85-409A-4DEC-AE7E-027709703B9D}"/>
            </a:ext>
          </a:extLst>
        </xdr:cNvPr>
        <xdr:cNvCxnSpPr/>
      </xdr:nvCxnSpPr>
      <xdr:spPr>
        <a:xfrm>
          <a:off x="88900" y="21844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B908965-12C1-4B8A-918D-DAFB2BDB1824}"/>
            </a:ext>
          </a:extLst>
        </xdr:cNvPr>
        <xdr:cNvCxnSpPr/>
      </xdr:nvCxnSpPr>
      <xdr:spPr>
        <a:xfrm>
          <a:off x="76200" y="33337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D492DF7-677B-434D-9E00-023908192CEA}"/>
            </a:ext>
          </a:extLst>
        </xdr:cNvPr>
        <xdr:cNvCxnSpPr/>
      </xdr:nvCxnSpPr>
      <xdr:spPr>
        <a:xfrm rot="16200000">
          <a:off x="-203200" y="30607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74368C-BD34-4CE4-957D-870EF011F3BA}"/>
            </a:ext>
          </a:extLst>
        </xdr:cNvPr>
        <xdr:cNvCxnSpPr/>
      </xdr:nvCxnSpPr>
      <xdr:spPr>
        <a:xfrm rot="16200000">
          <a:off x="-190500" y="18986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0789AC4-EF9A-4061-B578-54BE740A0CC9}"/>
            </a:ext>
          </a:extLst>
        </xdr:cNvPr>
        <xdr:cNvCxnSpPr/>
      </xdr:nvCxnSpPr>
      <xdr:spPr>
        <a:xfrm rot="16200000">
          <a:off x="-184150" y="762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4D69C3D-65A6-4B78-B062-C0FCD3C43D3F}"/>
            </a:ext>
          </a:extLst>
        </xdr:cNvPr>
        <xdr:cNvCxnSpPr/>
      </xdr:nvCxnSpPr>
      <xdr:spPr>
        <a:xfrm>
          <a:off x="95250" y="10350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16B7D8B-0E81-4738-ABC4-F6E92E0F542C}"/>
            </a:ext>
          </a:extLst>
        </xdr:cNvPr>
        <xdr:cNvCxnSpPr/>
      </xdr:nvCxnSpPr>
      <xdr:spPr>
        <a:xfrm>
          <a:off x="88900" y="21844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2D83B2E-4423-45D3-8841-5FEE4D6462E4}"/>
            </a:ext>
          </a:extLst>
        </xdr:cNvPr>
        <xdr:cNvCxnSpPr/>
      </xdr:nvCxnSpPr>
      <xdr:spPr>
        <a:xfrm>
          <a:off x="76200" y="33337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598CD37-513F-4C78-BC31-39E838E1AD77}"/>
            </a:ext>
          </a:extLst>
        </xdr:cNvPr>
        <xdr:cNvCxnSpPr/>
      </xdr:nvCxnSpPr>
      <xdr:spPr>
        <a:xfrm rot="16200000">
          <a:off x="-203200" y="30607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3BE5233-A774-4515-9BFC-F312EF1D9448}"/>
            </a:ext>
          </a:extLst>
        </xdr:cNvPr>
        <xdr:cNvCxnSpPr/>
      </xdr:nvCxnSpPr>
      <xdr:spPr>
        <a:xfrm rot="16200000">
          <a:off x="-190500" y="18986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788BBD0-F391-4733-AC95-6D9D6841FEBE}"/>
            </a:ext>
          </a:extLst>
        </xdr:cNvPr>
        <xdr:cNvCxnSpPr/>
      </xdr:nvCxnSpPr>
      <xdr:spPr>
        <a:xfrm rot="16200000">
          <a:off x="-184150" y="762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workbookViewId="0">
      <selection activeCell="K27" sqref="K27"/>
    </sheetView>
  </sheetViews>
  <sheetFormatPr defaultRowHeight="18.75" x14ac:dyDescent="0.4"/>
  <cols>
    <col min="1" max="5" width="3" customWidth="1"/>
    <col min="6" max="19" width="6.25" customWidth="1"/>
    <col min="20" max="63" width="6.375" customWidth="1"/>
  </cols>
  <sheetData>
    <row r="1" spans="1:28" x14ac:dyDescent="0.4">
      <c r="B1" t="s">
        <v>4</v>
      </c>
      <c r="F1" t="s">
        <v>1</v>
      </c>
      <c r="G1" t="s">
        <v>15</v>
      </c>
      <c r="R1" t="s">
        <v>16</v>
      </c>
    </row>
    <row r="2" spans="1:28" x14ac:dyDescent="0.4">
      <c r="A2" t="s">
        <v>2</v>
      </c>
      <c r="B2" s="1">
        <v>8</v>
      </c>
      <c r="C2" s="2">
        <v>17</v>
      </c>
      <c r="D2" s="2">
        <v>26</v>
      </c>
      <c r="G2" s="4"/>
      <c r="H2" s="5"/>
      <c r="I2" s="5"/>
      <c r="J2" s="5"/>
      <c r="K2" s="5"/>
      <c r="L2" s="6"/>
      <c r="R2" s="4"/>
      <c r="S2" s="5"/>
      <c r="T2" s="5"/>
      <c r="U2" s="5"/>
      <c r="V2" s="5"/>
      <c r="W2" s="6"/>
      <c r="AB2">
        <v>0</v>
      </c>
    </row>
    <row r="3" spans="1:28" x14ac:dyDescent="0.4">
      <c r="B3" s="1">
        <v>5</v>
      </c>
      <c r="C3" s="2">
        <v>14</v>
      </c>
      <c r="D3" s="2">
        <v>23</v>
      </c>
      <c r="G3" s="7"/>
      <c r="H3" s="3"/>
      <c r="I3" s="3"/>
      <c r="J3" s="3"/>
      <c r="K3" s="3"/>
      <c r="L3" s="8"/>
      <c r="R3" s="7"/>
      <c r="S3" s="3"/>
      <c r="T3" s="3"/>
      <c r="U3" s="3"/>
      <c r="V3" s="3"/>
      <c r="W3" s="8"/>
    </row>
    <row r="4" spans="1:28" x14ac:dyDescent="0.4">
      <c r="B4" s="1">
        <v>2</v>
      </c>
      <c r="C4" s="1">
        <v>11</v>
      </c>
      <c r="D4" s="2">
        <v>20</v>
      </c>
      <c r="G4" s="7"/>
      <c r="H4" s="3"/>
      <c r="I4" s="3"/>
      <c r="J4" s="3"/>
      <c r="K4" s="3"/>
      <c r="L4" s="8"/>
      <c r="R4" s="7"/>
      <c r="S4" s="3"/>
      <c r="T4" s="3"/>
      <c r="U4" s="3"/>
      <c r="V4" s="3"/>
      <c r="W4" s="8"/>
    </row>
    <row r="5" spans="1:28" x14ac:dyDescent="0.4">
      <c r="D5" t="s">
        <v>3</v>
      </c>
      <c r="G5" s="7"/>
      <c r="H5" s="3"/>
      <c r="I5" s="3"/>
      <c r="J5" s="3"/>
      <c r="K5" s="3"/>
      <c r="L5" s="8"/>
      <c r="R5" s="7"/>
      <c r="S5" s="3"/>
      <c r="T5" s="3"/>
      <c r="U5" s="3"/>
      <c r="V5" s="3"/>
      <c r="W5" s="8"/>
    </row>
    <row r="6" spans="1:28" x14ac:dyDescent="0.4">
      <c r="B6" t="s">
        <v>0</v>
      </c>
      <c r="G6" s="7"/>
      <c r="H6" s="3"/>
      <c r="I6" s="3"/>
      <c r="J6" s="3"/>
      <c r="K6" s="3"/>
      <c r="L6" s="8"/>
      <c r="R6" s="7"/>
      <c r="S6" s="3"/>
      <c r="T6" s="3"/>
      <c r="U6" s="3"/>
      <c r="V6" s="3"/>
      <c r="W6" s="8"/>
    </row>
    <row r="7" spans="1:28" x14ac:dyDescent="0.4">
      <c r="A7" t="s">
        <v>2</v>
      </c>
      <c r="B7" s="1">
        <v>7</v>
      </c>
      <c r="C7" s="2">
        <v>16</v>
      </c>
      <c r="D7" s="2">
        <v>25</v>
      </c>
      <c r="G7" s="9"/>
      <c r="H7" s="10"/>
      <c r="I7" s="10"/>
      <c r="J7" s="10"/>
      <c r="K7" s="10"/>
      <c r="L7" s="11"/>
      <c r="R7" s="9"/>
      <c r="S7" s="10"/>
      <c r="T7" s="10"/>
      <c r="U7" s="10"/>
      <c r="V7" s="10"/>
      <c r="W7" s="11"/>
    </row>
    <row r="8" spans="1:28" x14ac:dyDescent="0.4">
      <c r="B8" s="1">
        <v>4</v>
      </c>
      <c r="C8" s="2">
        <v>13</v>
      </c>
      <c r="D8" s="2">
        <v>22</v>
      </c>
    </row>
    <row r="9" spans="1:28" x14ac:dyDescent="0.4">
      <c r="B9" s="1">
        <v>1</v>
      </c>
      <c r="C9" s="1">
        <v>10</v>
      </c>
      <c r="D9" s="2">
        <v>19</v>
      </c>
      <c r="G9" s="3"/>
      <c r="H9" s="3"/>
      <c r="I9" s="3"/>
      <c r="J9" s="3"/>
      <c r="K9" s="3"/>
      <c r="L9" s="3"/>
    </row>
    <row r="10" spans="1:28" x14ac:dyDescent="0.4">
      <c r="D10" t="s">
        <v>3</v>
      </c>
      <c r="G10" s="3"/>
      <c r="H10" s="3"/>
      <c r="I10" s="3"/>
      <c r="J10" s="3"/>
      <c r="K10" s="3"/>
      <c r="L10" s="3"/>
    </row>
    <row r="11" spans="1:28" x14ac:dyDescent="0.4">
      <c r="B11" t="s">
        <v>1</v>
      </c>
      <c r="G11" s="3"/>
      <c r="H11" s="3"/>
      <c r="I11" s="3"/>
      <c r="J11" s="3"/>
      <c r="K11" s="3"/>
      <c r="L11" s="3"/>
    </row>
    <row r="12" spans="1:28" x14ac:dyDescent="0.4">
      <c r="A12" t="s">
        <v>2</v>
      </c>
      <c r="B12" s="1">
        <v>6</v>
      </c>
      <c r="C12" s="2">
        <v>15</v>
      </c>
      <c r="D12" s="2">
        <v>24</v>
      </c>
      <c r="G12" s="3"/>
      <c r="H12" s="3"/>
      <c r="I12" s="3"/>
      <c r="J12" s="3"/>
      <c r="K12" s="3"/>
      <c r="L12" s="3"/>
    </row>
    <row r="13" spans="1:28" x14ac:dyDescent="0.4">
      <c r="B13" s="1">
        <v>3</v>
      </c>
      <c r="C13" s="1">
        <v>12</v>
      </c>
      <c r="D13" s="2">
        <v>21</v>
      </c>
      <c r="G13" s="3"/>
      <c r="H13" s="3"/>
      <c r="I13" s="3"/>
      <c r="J13" s="3"/>
      <c r="K13" s="3"/>
      <c r="L13" s="3"/>
      <c r="R13" t="s">
        <v>17</v>
      </c>
    </row>
    <row r="14" spans="1:28" x14ac:dyDescent="0.4">
      <c r="B14" s="1">
        <v>0</v>
      </c>
      <c r="C14" s="1">
        <v>9</v>
      </c>
      <c r="D14" s="2">
        <v>18</v>
      </c>
      <c r="G14" s="3"/>
      <c r="H14" s="3"/>
      <c r="I14" s="3"/>
      <c r="J14" s="3"/>
      <c r="K14" s="3"/>
      <c r="L14" s="3"/>
      <c r="R14" s="4"/>
      <c r="S14" s="5"/>
      <c r="T14" s="5"/>
      <c r="U14" s="5"/>
      <c r="V14" s="5"/>
      <c r="W14" s="6"/>
    </row>
    <row r="15" spans="1:28" x14ac:dyDescent="0.4">
      <c r="D15" t="s">
        <v>3</v>
      </c>
      <c r="G15" s="3"/>
      <c r="H15" s="3"/>
      <c r="I15" s="3"/>
      <c r="J15" s="3"/>
      <c r="K15" s="3"/>
      <c r="L15" s="3"/>
      <c r="R15" s="7"/>
      <c r="S15" s="3"/>
      <c r="T15" s="3"/>
      <c r="U15" s="3"/>
      <c r="V15" s="3"/>
      <c r="W15" s="8"/>
    </row>
    <row r="16" spans="1:28" x14ac:dyDescent="0.4">
      <c r="G16" s="3"/>
      <c r="H16" s="3"/>
      <c r="I16" s="3"/>
      <c r="J16" s="3"/>
      <c r="K16" s="3"/>
      <c r="L16" s="3"/>
      <c r="R16" s="7"/>
      <c r="S16" s="3"/>
      <c r="T16" s="3"/>
      <c r="U16" s="3"/>
      <c r="V16" s="3"/>
      <c r="W16" s="8"/>
    </row>
    <row r="17" spans="18:23" x14ac:dyDescent="0.4">
      <c r="R17" s="7"/>
      <c r="S17" s="3"/>
      <c r="T17" s="3"/>
      <c r="U17" s="3"/>
      <c r="V17" s="3"/>
      <c r="W17" s="8"/>
    </row>
    <row r="18" spans="18:23" x14ac:dyDescent="0.4">
      <c r="R18" s="7"/>
      <c r="S18" s="3"/>
      <c r="T18" s="3"/>
      <c r="U18" s="3"/>
      <c r="V18" s="3"/>
      <c r="W18" s="8"/>
    </row>
    <row r="19" spans="18:23" x14ac:dyDescent="0.4">
      <c r="R19" s="9"/>
      <c r="S19" s="10"/>
      <c r="T19" s="10"/>
      <c r="U19" s="10"/>
      <c r="V19" s="10"/>
      <c r="W19" s="11"/>
    </row>
    <row r="25" spans="18:23" x14ac:dyDescent="0.4">
      <c r="R25" t="s">
        <v>18</v>
      </c>
    </row>
    <row r="26" spans="18:23" x14ac:dyDescent="0.4">
      <c r="R26" s="4"/>
      <c r="S26" s="5"/>
      <c r="T26" s="5"/>
      <c r="U26" s="5"/>
      <c r="V26" s="5"/>
      <c r="W26" s="6"/>
    </row>
    <row r="27" spans="18:23" x14ac:dyDescent="0.4">
      <c r="R27" s="7"/>
      <c r="S27" s="3"/>
      <c r="T27" s="3"/>
      <c r="U27" s="3"/>
      <c r="V27" s="3"/>
      <c r="W27" s="8"/>
    </row>
    <row r="28" spans="18:23" x14ac:dyDescent="0.4">
      <c r="R28" s="7"/>
      <c r="S28" s="3"/>
      <c r="T28" s="3"/>
      <c r="U28" s="3"/>
      <c r="V28" s="3"/>
      <c r="W28" s="8"/>
    </row>
    <row r="29" spans="18:23" x14ac:dyDescent="0.4">
      <c r="R29" s="7"/>
      <c r="S29" s="3"/>
      <c r="T29" s="3"/>
      <c r="U29" s="3"/>
      <c r="V29" s="3"/>
      <c r="W29" s="8"/>
    </row>
    <row r="30" spans="18:23" x14ac:dyDescent="0.4">
      <c r="R30" s="7"/>
      <c r="S30" s="3"/>
      <c r="T30" s="3"/>
      <c r="U30" s="3"/>
      <c r="V30" s="3"/>
      <c r="W30" s="8"/>
    </row>
    <row r="31" spans="18:23" x14ac:dyDescent="0.4">
      <c r="R31" s="9"/>
      <c r="S31" s="10"/>
      <c r="T31" s="10"/>
      <c r="U31" s="10"/>
      <c r="V31" s="10"/>
      <c r="W31" s="11"/>
    </row>
    <row r="33" spans="25:29" x14ac:dyDescent="0.4">
      <c r="Y33">
        <v>0</v>
      </c>
      <c r="AB33">
        <v>0</v>
      </c>
      <c r="AC33">
        <v>0</v>
      </c>
    </row>
    <row r="38" spans="25:29" x14ac:dyDescent="0.4">
      <c r="AB38">
        <v>0</v>
      </c>
      <c r="AC38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J17" sqref="J17:L19"/>
    </sheetView>
  </sheetViews>
  <sheetFormatPr defaultRowHeight="18.75" x14ac:dyDescent="0.4"/>
  <cols>
    <col min="1" max="5" width="3" customWidth="1"/>
    <col min="6" max="23" width="6.25" customWidth="1"/>
    <col min="24" max="34" width="6.125" customWidth="1"/>
    <col min="35" max="61" width="6.25" customWidth="1"/>
  </cols>
  <sheetData>
    <row r="1" spans="1:27" ht="19.5" thickBot="1" x14ac:dyDescent="0.45">
      <c r="B1" t="s">
        <v>4</v>
      </c>
      <c r="F1" t="s">
        <v>4</v>
      </c>
      <c r="G1" t="s">
        <v>5</v>
      </c>
      <c r="R1" t="s">
        <v>7</v>
      </c>
    </row>
    <row r="2" spans="1:27" x14ac:dyDescent="0.4">
      <c r="A2" t="s">
        <v>2</v>
      </c>
      <c r="B2" s="1">
        <v>8</v>
      </c>
      <c r="C2" s="2">
        <v>17</v>
      </c>
      <c r="D2" s="2">
        <v>26</v>
      </c>
      <c r="G2" s="13">
        <v>-0.23340103954997898</v>
      </c>
      <c r="H2" s="14">
        <v>-0.30210103679473699</v>
      </c>
      <c r="I2" s="14">
        <v>7.3146518778071018E-2</v>
      </c>
      <c r="J2" s="14">
        <v>-0.15977888472584501</v>
      </c>
      <c r="K2" s="14">
        <v>-5.3822591164190005E-2</v>
      </c>
      <c r="L2" s="15">
        <v>-0.39325718194773845</v>
      </c>
      <c r="M2">
        <v>7.9500000000000005E-3</v>
      </c>
      <c r="N2">
        <v>-0.12601000000000001</v>
      </c>
      <c r="O2">
        <v>-6.8000000000000005E-4</v>
      </c>
      <c r="P2">
        <v>2.3130000000000001E-2</v>
      </c>
      <c r="R2" s="4"/>
      <c r="S2" s="5"/>
      <c r="T2" s="5"/>
      <c r="U2" s="5"/>
      <c r="V2" s="5"/>
      <c r="W2" s="6"/>
    </row>
    <row r="3" spans="1:27" x14ac:dyDescent="0.4">
      <c r="B3" s="1">
        <v>5</v>
      </c>
      <c r="C3" s="2">
        <v>14</v>
      </c>
      <c r="D3" s="2">
        <v>23</v>
      </c>
      <c r="G3" s="16">
        <v>-0.30210103679473699</v>
      </c>
      <c r="H3" s="17">
        <v>-0.68538431994143489</v>
      </c>
      <c r="I3" s="17">
        <v>0.21809996418522595</v>
      </c>
      <c r="J3" s="17">
        <v>-0.54452018255479295</v>
      </c>
      <c r="K3" s="17">
        <v>-2.2721990625831967E-2</v>
      </c>
      <c r="L3" s="18">
        <v>-0.47765264260754497</v>
      </c>
      <c r="M3">
        <v>-5.8399999999999997E-3</v>
      </c>
      <c r="N3">
        <v>-8.813E-2</v>
      </c>
      <c r="O3">
        <v>3.32E-3</v>
      </c>
      <c r="P3">
        <v>2.1919999999999999E-2</v>
      </c>
      <c r="R3" s="7"/>
      <c r="S3" s="3"/>
      <c r="T3" s="3"/>
      <c r="U3" s="3"/>
      <c r="V3" s="3"/>
      <c r="W3" s="8"/>
    </row>
    <row r="4" spans="1:27" x14ac:dyDescent="0.4">
      <c r="B4" s="1">
        <v>2</v>
      </c>
      <c r="C4" s="1">
        <v>11</v>
      </c>
      <c r="D4" s="2">
        <v>20</v>
      </c>
      <c r="G4" s="16">
        <v>7.3146518778071018E-2</v>
      </c>
      <c r="H4" s="17">
        <v>0.21809996418522604</v>
      </c>
      <c r="I4" s="17">
        <v>-3.7614073149319034E-2</v>
      </c>
      <c r="J4" s="17">
        <v>0.21234991578928453</v>
      </c>
      <c r="K4" s="17">
        <v>-4.7391887657335499E-2</v>
      </c>
      <c r="L4" s="18">
        <v>7.5812529911568005E-2</v>
      </c>
      <c r="M4">
        <v>1.9300000000000001E-3</v>
      </c>
      <c r="N4">
        <v>0.26798</v>
      </c>
      <c r="O4">
        <v>-3.8800000000000002E-3</v>
      </c>
      <c r="P4">
        <v>8.2500000000000004E-3</v>
      </c>
      <c r="R4" s="7"/>
      <c r="S4" s="3"/>
      <c r="T4" s="3"/>
      <c r="U4" s="3"/>
      <c r="V4" s="3"/>
      <c r="W4" s="8"/>
    </row>
    <row r="5" spans="1:27" x14ac:dyDescent="0.4">
      <c r="D5" t="s">
        <v>3</v>
      </c>
      <c r="G5" s="16">
        <v>0.15977888472584501</v>
      </c>
      <c r="H5" s="17">
        <v>0.54452018255479295</v>
      </c>
      <c r="I5" s="17">
        <v>-0.21234991578928447</v>
      </c>
      <c r="J5" s="17">
        <v>0.58622458261433197</v>
      </c>
      <c r="K5" s="17">
        <v>2.5665550237751477E-2</v>
      </c>
      <c r="L5" s="18">
        <v>0.34386447237562845</v>
      </c>
      <c r="M5">
        <v>-0.20857999999999999</v>
      </c>
      <c r="N5">
        <v>0.24254999999999999</v>
      </c>
      <c r="O5">
        <v>-3.7089999999999998E-2</v>
      </c>
      <c r="P5">
        <v>-2.6960000000000001E-2</v>
      </c>
      <c r="R5" s="7"/>
      <c r="S5" s="3"/>
      <c r="T5" s="3"/>
      <c r="U5" s="3"/>
      <c r="V5" s="3"/>
      <c r="W5" s="8"/>
    </row>
    <row r="6" spans="1:27" x14ac:dyDescent="0.4">
      <c r="B6" t="s">
        <v>0</v>
      </c>
      <c r="G6" s="16">
        <v>5.3822591164189998E-2</v>
      </c>
      <c r="H6" s="17">
        <v>2.2721990625832016E-2</v>
      </c>
      <c r="I6" s="17">
        <v>4.7391887657335499E-2</v>
      </c>
      <c r="J6" s="17">
        <v>2.5665550237751522E-2</v>
      </c>
      <c r="K6" s="17">
        <v>-0.11401761438863095</v>
      </c>
      <c r="L6" s="18">
        <v>-0.12919818993538246</v>
      </c>
      <c r="M6">
        <v>0.66288999999999998</v>
      </c>
      <c r="N6">
        <v>-0.2928</v>
      </c>
      <c r="O6">
        <v>-0.21073</v>
      </c>
      <c r="P6">
        <v>-0.13350000000000001</v>
      </c>
      <c r="R6" s="7"/>
      <c r="S6" s="3"/>
      <c r="T6" s="3"/>
      <c r="U6" s="3"/>
      <c r="V6" s="3"/>
      <c r="W6" s="8"/>
    </row>
    <row r="7" spans="1:27" ht="19.5" thickBot="1" x14ac:dyDescent="0.45">
      <c r="A7" t="s">
        <v>2</v>
      </c>
      <c r="B7" s="1">
        <v>7</v>
      </c>
      <c r="C7" s="2">
        <v>16</v>
      </c>
      <c r="D7" s="2">
        <v>25</v>
      </c>
      <c r="G7" s="19">
        <v>0.39325718194773851</v>
      </c>
      <c r="H7" s="20">
        <v>0.47765264260754497</v>
      </c>
      <c r="I7" s="20">
        <v>-7.5812529911568005E-2</v>
      </c>
      <c r="J7" s="20">
        <v>0.34386447237562845</v>
      </c>
      <c r="K7" s="20">
        <v>-0.12919818993538246</v>
      </c>
      <c r="L7" s="21">
        <v>0.24967055314146097</v>
      </c>
      <c r="M7">
        <v>3.3829999999999999E-2</v>
      </c>
      <c r="N7">
        <v>6.8999999999999997E-4</v>
      </c>
      <c r="O7">
        <v>0.33757999999999999</v>
      </c>
      <c r="P7">
        <v>-0.13403000000000001</v>
      </c>
      <c r="R7" s="9"/>
      <c r="S7" s="10"/>
      <c r="T7" s="10"/>
      <c r="U7" s="10"/>
      <c r="V7" s="10"/>
      <c r="W7" s="11"/>
    </row>
    <row r="8" spans="1:27" x14ac:dyDescent="0.4">
      <c r="B8" s="1">
        <v>4</v>
      </c>
      <c r="C8" s="2">
        <v>13</v>
      </c>
      <c r="D8" s="2">
        <v>22</v>
      </c>
      <c r="G8">
        <v>1.077E-2</v>
      </c>
      <c r="H8">
        <v>5.4299999999999999E-3</v>
      </c>
      <c r="I8">
        <v>0.20868</v>
      </c>
      <c r="J8">
        <v>0.30181000000000002</v>
      </c>
      <c r="K8">
        <v>-9.0700000000000003E-2</v>
      </c>
      <c r="L8">
        <v>3.9910000000000001E-2</v>
      </c>
      <c r="M8">
        <v>0.12651000000000001</v>
      </c>
      <c r="N8">
        <v>-7.7400000000000004E-3</v>
      </c>
      <c r="O8">
        <v>2.4639999999999999E-2</v>
      </c>
      <c r="P8">
        <v>4.8000000000000001E-4</v>
      </c>
    </row>
    <row r="9" spans="1:27" x14ac:dyDescent="0.4">
      <c r="B9" s="1">
        <v>1</v>
      </c>
      <c r="C9" s="1">
        <v>10</v>
      </c>
      <c r="D9" s="2">
        <v>19</v>
      </c>
      <c r="G9">
        <v>-1.7860000000000001E-2</v>
      </c>
      <c r="H9">
        <v>-7.5599999999999999E-3</v>
      </c>
      <c r="I9">
        <v>7.6649999999999996E-2</v>
      </c>
      <c r="J9">
        <v>2.3529999999999999E-2</v>
      </c>
      <c r="K9">
        <v>-1.72E-2</v>
      </c>
      <c r="L9">
        <v>-0.12218</v>
      </c>
      <c r="M9">
        <v>8.7569999999999995E-2</v>
      </c>
      <c r="N9">
        <v>5.8100000000000001E-3</v>
      </c>
      <c r="O9">
        <v>2.3050000000000001E-2</v>
      </c>
      <c r="P9">
        <v>3.15E-3</v>
      </c>
    </row>
    <row r="10" spans="1:27" x14ac:dyDescent="0.4">
      <c r="D10" t="s">
        <v>3</v>
      </c>
      <c r="G10">
        <v>2.8910000000000002E-2</v>
      </c>
      <c r="H10">
        <v>2.1260000000000001E-2</v>
      </c>
      <c r="I10">
        <v>-0.2412</v>
      </c>
      <c r="J10">
        <v>-1.9481599999999999</v>
      </c>
      <c r="K10">
        <v>9.7670000000000007E-2</v>
      </c>
      <c r="L10">
        <v>-2.2769999999999999E-2</v>
      </c>
      <c r="M10">
        <v>-0.26689000000000002</v>
      </c>
      <c r="N10">
        <v>1.8400000000000001E-3</v>
      </c>
      <c r="O10">
        <v>6.5500000000000003E-3</v>
      </c>
      <c r="P10">
        <v>-4.1200000000000004E-3</v>
      </c>
    </row>
    <row r="11" spans="1:27" x14ac:dyDescent="0.4">
      <c r="B11" t="s">
        <v>1</v>
      </c>
      <c r="G11">
        <v>-0.18573999999999999</v>
      </c>
      <c r="H11">
        <v>-3.1489999999999997E-2</v>
      </c>
      <c r="I11">
        <v>-0.12656000000000001</v>
      </c>
      <c r="J11">
        <v>1.9349999999999999E-2</v>
      </c>
      <c r="K11">
        <v>-7.5590000000000004E-2</v>
      </c>
      <c r="L11">
        <v>1.934E-2</v>
      </c>
      <c r="M11">
        <v>-0.24179999999999999</v>
      </c>
      <c r="N11">
        <v>0.20852000000000001</v>
      </c>
      <c r="O11">
        <v>-2.8029999999999999E-2</v>
      </c>
      <c r="P11">
        <v>-3.594E-2</v>
      </c>
    </row>
    <row r="12" spans="1:27" x14ac:dyDescent="0.4">
      <c r="A12" t="s">
        <v>2</v>
      </c>
      <c r="B12" s="1">
        <v>6</v>
      </c>
      <c r="C12" s="2">
        <v>15</v>
      </c>
      <c r="D12" s="2">
        <v>24</v>
      </c>
    </row>
    <row r="13" spans="1:27" ht="19.5" thickBot="1" x14ac:dyDescent="0.45">
      <c r="B13" s="1">
        <v>3</v>
      </c>
      <c r="C13" s="1">
        <v>12</v>
      </c>
      <c r="D13" s="2">
        <v>21</v>
      </c>
      <c r="G13" t="s">
        <v>6</v>
      </c>
      <c r="R13" t="s">
        <v>8</v>
      </c>
    </row>
    <row r="14" spans="1:27" x14ac:dyDescent="0.4">
      <c r="B14" s="1">
        <v>0</v>
      </c>
      <c r="C14" s="1">
        <v>9</v>
      </c>
      <c r="D14" s="2">
        <v>18</v>
      </c>
      <c r="G14" s="13">
        <v>2.9853904379873342</v>
      </c>
      <c r="H14" s="14">
        <v>0.49310635146577997</v>
      </c>
      <c r="I14" s="14">
        <v>-0.29561633578856084</v>
      </c>
      <c r="J14" s="14">
        <v>-4.8572257327350599E-17</v>
      </c>
      <c r="K14" s="14">
        <v>-5.5511151231257827E-17</v>
      </c>
      <c r="L14" s="15">
        <v>-4.163336342344337E-17</v>
      </c>
      <c r="M14" s="5">
        <v>-9.2040000000000011E-2</v>
      </c>
      <c r="N14" s="5">
        <v>0.33541000000000004</v>
      </c>
      <c r="O14" s="5">
        <v>1.9923899999999992</v>
      </c>
      <c r="P14" s="6">
        <v>0.14959999999999998</v>
      </c>
      <c r="R14" s="13">
        <v>-0.57539115270694996</v>
      </c>
      <c r="S14" s="14">
        <v>-0.204555197676768</v>
      </c>
      <c r="T14" s="14">
        <v>0.15180642756399551</v>
      </c>
      <c r="U14" s="14">
        <v>-4.5954347188749828E-3</v>
      </c>
      <c r="V14" s="14">
        <v>0.39605083705299804</v>
      </c>
      <c r="W14" s="15">
        <v>0.40148206216770599</v>
      </c>
      <c r="X14">
        <v>-0.11483</v>
      </c>
      <c r="Y14">
        <v>1.08E-3</v>
      </c>
      <c r="Z14">
        <v>-4.2200000000000001E-2</v>
      </c>
      <c r="AA14">
        <v>-0.22359999999999999</v>
      </c>
    </row>
    <row r="15" spans="1:27" x14ac:dyDescent="0.4">
      <c r="D15" t="s">
        <v>3</v>
      </c>
      <c r="G15" s="16">
        <v>0.49310635146578002</v>
      </c>
      <c r="H15" s="17">
        <v>3.2704083338404009</v>
      </c>
      <c r="I15" s="17">
        <v>-0.57793706944415368</v>
      </c>
      <c r="J15" s="17">
        <v>8.3266726846886741E-17</v>
      </c>
      <c r="K15" s="17">
        <v>-2.7755575615628914E-17</v>
      </c>
      <c r="L15" s="18">
        <v>-6.9388939039072284E-17</v>
      </c>
      <c r="M15">
        <v>-0.10443</v>
      </c>
      <c r="N15">
        <v>3.1049999999999991E-2</v>
      </c>
      <c r="O15">
        <v>-6.0049999999999999E-2</v>
      </c>
      <c r="P15" s="8">
        <v>0.47881000000000001</v>
      </c>
      <c r="R15" s="16">
        <v>-0.204555197676768</v>
      </c>
      <c r="S15" s="17">
        <v>-0.12908098672464202</v>
      </c>
      <c r="T15" s="17">
        <v>6.3999056717498504E-2</v>
      </c>
      <c r="U15" s="17">
        <v>-2.8969592900871012E-2</v>
      </c>
      <c r="V15" s="17">
        <v>0.18965949323564202</v>
      </c>
      <c r="W15" s="18">
        <v>0.224223928952093</v>
      </c>
      <c r="X15">
        <v>-5.7680000000000002E-2</v>
      </c>
      <c r="Y15">
        <v>-1.504E-2</v>
      </c>
      <c r="Z15">
        <v>3.5979999999999998E-2</v>
      </c>
      <c r="AA15">
        <v>-0.22872000000000001</v>
      </c>
    </row>
    <row r="16" spans="1:27" x14ac:dyDescent="0.4">
      <c r="G16" s="16">
        <v>-0.29561633578856084</v>
      </c>
      <c r="H16" s="17">
        <v>-0.57793706944415368</v>
      </c>
      <c r="I16" s="17">
        <v>4.1047818739804436</v>
      </c>
      <c r="J16" s="17">
        <v>-8.3266726846886741E-17</v>
      </c>
      <c r="K16" s="17">
        <v>0</v>
      </c>
      <c r="L16" s="18">
        <v>-2.7755575615628914E-17</v>
      </c>
      <c r="M16">
        <v>-0.58748999999999996</v>
      </c>
      <c r="N16">
        <v>8.403999999999999E-2</v>
      </c>
      <c r="O16">
        <v>2.6399999999999997</v>
      </c>
      <c r="P16" s="8">
        <v>5.7699999999999987E-2</v>
      </c>
      <c r="R16" s="16">
        <v>0.15180642756399548</v>
      </c>
      <c r="S16" s="17">
        <v>6.3999056717498476E-2</v>
      </c>
      <c r="T16" s="17">
        <v>-1.4079278918832986E-2</v>
      </c>
      <c r="U16" s="17">
        <v>6.1609543971569522E-2</v>
      </c>
      <c r="V16" s="17">
        <v>-0.10931824174001248</v>
      </c>
      <c r="W16" s="18">
        <v>-9.2788983010521492E-2</v>
      </c>
      <c r="X16">
        <v>-6.7599999999999993E-2</v>
      </c>
      <c r="Y16">
        <v>-1.252E-2</v>
      </c>
      <c r="Z16">
        <v>1.5970000000000002E-2</v>
      </c>
      <c r="AA16">
        <v>-0.25198999999999999</v>
      </c>
    </row>
    <row r="17" spans="7:27" x14ac:dyDescent="0.4">
      <c r="G17" s="16">
        <v>-4.8572257327350599E-17</v>
      </c>
      <c r="H17" s="17">
        <v>8.3266726846886741E-17</v>
      </c>
      <c r="I17" s="17">
        <v>-8.3266726846886741E-17</v>
      </c>
      <c r="J17" s="17">
        <v>4.8981373844245031</v>
      </c>
      <c r="K17" s="17">
        <v>1.9655466380895501</v>
      </c>
      <c r="L17" s="18">
        <v>1.5038856196889969</v>
      </c>
      <c r="M17">
        <v>1.65E-3</v>
      </c>
      <c r="N17">
        <v>-2.5400000000000002E-3</v>
      </c>
      <c r="O17">
        <v>0.25391999999999998</v>
      </c>
      <c r="P17" s="8">
        <v>-3.031E-2</v>
      </c>
      <c r="R17" s="16">
        <v>4.5954347188750097E-3</v>
      </c>
      <c r="S17" s="17">
        <v>2.8969592900871012E-2</v>
      </c>
      <c r="T17" s="17">
        <v>-6.1609543971569508E-2</v>
      </c>
      <c r="U17" s="17">
        <v>-0.10368757191203999</v>
      </c>
      <c r="V17" s="17">
        <v>1.7325968188698981E-2</v>
      </c>
      <c r="W17" s="18">
        <v>-0.16726302279662597</v>
      </c>
      <c r="X17">
        <v>-7.4579999999999994E-2</v>
      </c>
      <c r="Y17">
        <v>-0.19142000000000001</v>
      </c>
      <c r="Z17">
        <v>3.1800000000000002E-2</v>
      </c>
      <c r="AA17">
        <v>0.36986000000000002</v>
      </c>
    </row>
    <row r="18" spans="7:27" x14ac:dyDescent="0.4">
      <c r="G18" s="16">
        <v>0</v>
      </c>
      <c r="H18" s="17">
        <v>-2.7755575615628914E-17</v>
      </c>
      <c r="I18" s="17">
        <v>0</v>
      </c>
      <c r="J18" s="17">
        <v>1.9655466380895494</v>
      </c>
      <c r="K18" s="17">
        <v>5.942614415839091</v>
      </c>
      <c r="L18" s="18">
        <v>1.7954750566029538</v>
      </c>
      <c r="M18">
        <v>-1.1100000000000001E-3</v>
      </c>
      <c r="N18">
        <v>1.34E-3</v>
      </c>
      <c r="O18">
        <v>0.66725999999999996</v>
      </c>
      <c r="P18" s="8">
        <v>0.39595999999999998</v>
      </c>
      <c r="R18" s="16">
        <v>-0.39605083705299798</v>
      </c>
      <c r="S18" s="17">
        <v>-0.18965949323564202</v>
      </c>
      <c r="T18" s="17">
        <v>0.10931824174001252</v>
      </c>
      <c r="U18" s="17">
        <v>1.7325968188698977E-2</v>
      </c>
      <c r="V18" s="17">
        <v>0.25055669892406207</v>
      </c>
      <c r="W18" s="18">
        <v>0.40923599295025898</v>
      </c>
      <c r="X18">
        <v>-0.19536999999999999</v>
      </c>
      <c r="Y18">
        <v>-0.64773999999999998</v>
      </c>
      <c r="Z18">
        <v>-0.46640999999999999</v>
      </c>
      <c r="AA18">
        <v>-8.5110000000000005E-2</v>
      </c>
    </row>
    <row r="19" spans="7:27" ht="19.5" thickBot="1" x14ac:dyDescent="0.45">
      <c r="G19" s="19">
        <v>-4.163336342344337E-17</v>
      </c>
      <c r="H19" s="20">
        <v>-6.9388939039072284E-17</v>
      </c>
      <c r="I19" s="20">
        <v>-2.7755575615628914E-17</v>
      </c>
      <c r="J19" s="20">
        <v>1.5038856196889971</v>
      </c>
      <c r="K19" s="20">
        <v>1.7954750566029549</v>
      </c>
      <c r="L19" s="21">
        <v>5.1994546138461466</v>
      </c>
      <c r="M19">
        <v>1.0399999999999999E-3</v>
      </c>
      <c r="N19">
        <v>7.3999999999999999E-4</v>
      </c>
      <c r="O19">
        <v>-2.7689999999999999E-2</v>
      </c>
      <c r="P19" s="8">
        <v>0.14516000000000001</v>
      </c>
      <c r="R19" s="19">
        <v>-0.40148206216770599</v>
      </c>
      <c r="S19" s="20">
        <v>-0.22422392895209298</v>
      </c>
      <c r="T19" s="20">
        <v>9.2788983010521464E-2</v>
      </c>
      <c r="U19" s="20">
        <v>-0.16726302279662597</v>
      </c>
      <c r="V19" s="20">
        <v>0.40923599295025903</v>
      </c>
      <c r="W19" s="21">
        <v>0.225716369935442</v>
      </c>
      <c r="X19">
        <v>0.13192000000000001</v>
      </c>
      <c r="Y19">
        <v>5.135E-2</v>
      </c>
      <c r="Z19">
        <v>0.49802000000000002</v>
      </c>
      <c r="AA19">
        <v>-0.15618000000000001</v>
      </c>
    </row>
    <row r="20" spans="7:27" x14ac:dyDescent="0.4">
      <c r="G20" s="7">
        <v>-9.2040000000000011E-2</v>
      </c>
      <c r="H20">
        <v>-0.10442999999999998</v>
      </c>
      <c r="I20">
        <v>-0.58749000000000007</v>
      </c>
      <c r="J20">
        <v>1.65E-3</v>
      </c>
      <c r="K20">
        <v>-1.1100000000000001E-3</v>
      </c>
      <c r="L20">
        <v>1.0399999999999999E-3</v>
      </c>
      <c r="M20">
        <v>15.875019999999999</v>
      </c>
      <c r="N20">
        <v>0.13571</v>
      </c>
      <c r="O20">
        <v>2.0300000000000001E-3</v>
      </c>
      <c r="P20" s="8">
        <v>2.0119999999999999E-2</v>
      </c>
      <c r="R20">
        <v>1.035E-2</v>
      </c>
      <c r="S20">
        <v>2.3470000000000001E-2</v>
      </c>
      <c r="T20">
        <v>4.4929999999999998E-2</v>
      </c>
      <c r="U20">
        <v>0.30249999999999999</v>
      </c>
      <c r="V20">
        <v>5.8790000000000002E-2</v>
      </c>
      <c r="W20">
        <v>1.244E-2</v>
      </c>
      <c r="X20">
        <v>-2.1000000000000001E-4</v>
      </c>
      <c r="Y20">
        <v>-0.1148</v>
      </c>
      <c r="Z20">
        <v>-0.22323999999999999</v>
      </c>
      <c r="AA20">
        <v>-3.916E-2</v>
      </c>
    </row>
    <row r="21" spans="7:27" x14ac:dyDescent="0.4">
      <c r="G21" s="7">
        <v>0.3354100000000001</v>
      </c>
      <c r="H21">
        <v>3.1050000000000001E-2</v>
      </c>
      <c r="I21">
        <v>8.4039999999999948E-2</v>
      </c>
      <c r="J21">
        <v>-2.5400000000000002E-3</v>
      </c>
      <c r="K21">
        <v>1.34E-3</v>
      </c>
      <c r="L21">
        <v>7.3999999999999999E-4</v>
      </c>
      <c r="M21">
        <v>0.13571</v>
      </c>
      <c r="N21">
        <v>42.117739999999998</v>
      </c>
      <c r="O21">
        <v>-4.64E-3</v>
      </c>
      <c r="P21" s="8">
        <v>-1.7700000000000001E-3</v>
      </c>
      <c r="R21">
        <v>1.2999999999999999E-3</v>
      </c>
      <c r="S21">
        <v>-1.3259999999999999E-2</v>
      </c>
      <c r="T21">
        <v>-4.9050000000000003E-2</v>
      </c>
      <c r="U21">
        <v>-3.3140000000000003E-2</v>
      </c>
      <c r="V21">
        <v>-5.2600000000000001E-2</v>
      </c>
      <c r="W21">
        <v>0.12268999999999999</v>
      </c>
      <c r="X21">
        <v>-1.55E-2</v>
      </c>
      <c r="Y21">
        <v>-5.8200000000000002E-2</v>
      </c>
      <c r="Z21">
        <v>-0.22814000000000001</v>
      </c>
      <c r="AA21">
        <v>3.5150000000000001E-2</v>
      </c>
    </row>
    <row r="22" spans="7:27" x14ac:dyDescent="0.4">
      <c r="G22" s="7">
        <v>1.9923899999999997</v>
      </c>
      <c r="H22">
        <v>-6.0049999999999999E-2</v>
      </c>
      <c r="I22">
        <v>2.64</v>
      </c>
      <c r="J22">
        <v>0.25391999999999998</v>
      </c>
      <c r="K22">
        <v>0.66725999999999996</v>
      </c>
      <c r="L22">
        <v>-2.7689999999999999E-2</v>
      </c>
      <c r="M22">
        <v>2.0300000000000001E-3</v>
      </c>
      <c r="N22">
        <v>-4.64E-3</v>
      </c>
      <c r="O22">
        <v>51.078130000000002</v>
      </c>
      <c r="P22" s="8">
        <v>-0.21435000000000001</v>
      </c>
      <c r="R22">
        <v>-5.4120000000000001E-2</v>
      </c>
      <c r="S22">
        <v>8.9200000000000008E-3</v>
      </c>
      <c r="T22">
        <v>-2.606E-2</v>
      </c>
      <c r="U22">
        <v>-1.98156</v>
      </c>
      <c r="V22">
        <v>-5.0610000000000002E-2</v>
      </c>
      <c r="W22">
        <v>-3.2289999999999999E-2</v>
      </c>
      <c r="X22">
        <v>-8.6E-3</v>
      </c>
      <c r="Y22">
        <v>-6.744E-2</v>
      </c>
      <c r="Z22">
        <v>-0.25196000000000002</v>
      </c>
      <c r="AA22">
        <v>1.5980000000000001E-2</v>
      </c>
    </row>
    <row r="23" spans="7:27" x14ac:dyDescent="0.4">
      <c r="G23" s="9">
        <v>0.14960000000000004</v>
      </c>
      <c r="H23" s="10">
        <v>0.47881000000000007</v>
      </c>
      <c r="I23" s="10">
        <v>5.769999999999996E-2</v>
      </c>
      <c r="J23" s="10">
        <v>-3.031E-2</v>
      </c>
      <c r="K23" s="10">
        <v>0.39595999999999998</v>
      </c>
      <c r="L23" s="10">
        <v>0.14516000000000001</v>
      </c>
      <c r="M23" s="10">
        <v>2.0119999999999999E-2</v>
      </c>
      <c r="N23" s="10">
        <v>-1.7700000000000001E-3</v>
      </c>
      <c r="O23" s="10">
        <v>-0.21435000000000001</v>
      </c>
      <c r="P23" s="11">
        <v>218.36571000000001</v>
      </c>
      <c r="R23">
        <v>0.17687</v>
      </c>
      <c r="S23">
        <v>-4.3560000000000001E-2</v>
      </c>
      <c r="T23">
        <v>0.18592</v>
      </c>
      <c r="U23">
        <v>2.2499999999999998E-3</v>
      </c>
      <c r="V23">
        <v>0.19950999999999999</v>
      </c>
      <c r="W23">
        <v>1.9199999999999998E-2</v>
      </c>
      <c r="X23">
        <v>-0.19053999999999999</v>
      </c>
      <c r="Y23">
        <v>-7.4649999999999994E-2</v>
      </c>
      <c r="Z23">
        <v>0.36992000000000003</v>
      </c>
      <c r="AA23">
        <v>3.3210000000000003E-2</v>
      </c>
    </row>
    <row r="25" spans="7:27" ht="19.5" thickBot="1" x14ac:dyDescent="0.45">
      <c r="R25" t="s">
        <v>9</v>
      </c>
    </row>
    <row r="26" spans="7:27" x14ac:dyDescent="0.4">
      <c r="R26" s="13">
        <v>-0.319066912072692</v>
      </c>
      <c r="S26" s="14">
        <v>0.38191982050906503</v>
      </c>
      <c r="T26" s="14">
        <v>-5.9249206597473E-2</v>
      </c>
      <c r="U26" s="14">
        <v>-8.0650721671955E-2</v>
      </c>
      <c r="V26" s="14">
        <v>-0.10431140651606949</v>
      </c>
      <c r="W26" s="15">
        <v>-0.2142217372619985</v>
      </c>
      <c r="X26">
        <v>-3.6900000000000001E-3</v>
      </c>
      <c r="Y26">
        <v>-6.96E-3</v>
      </c>
      <c r="Z26">
        <v>-1.9573799999999999</v>
      </c>
      <c r="AA26">
        <v>-6.3E-3</v>
      </c>
    </row>
    <row r="27" spans="7:27" x14ac:dyDescent="0.4">
      <c r="R27" s="16">
        <v>0.38191982050906503</v>
      </c>
      <c r="S27" s="17">
        <v>-0.33158323882360607</v>
      </c>
      <c r="T27" s="17">
        <v>4.3847565363956002E-2</v>
      </c>
      <c r="U27" s="17">
        <v>6.0574039671583008E-2</v>
      </c>
      <c r="V27" s="17">
        <v>8.4300153413420509E-2</v>
      </c>
      <c r="W27" s="18">
        <v>8.579298402862201E-2</v>
      </c>
      <c r="X27">
        <v>7.7999999999999999E-4</v>
      </c>
      <c r="Y27">
        <v>4.79E-3</v>
      </c>
      <c r="Z27">
        <v>0.19902</v>
      </c>
      <c r="AA27">
        <v>2.9489999999999999E-2</v>
      </c>
    </row>
    <row r="28" spans="7:27" x14ac:dyDescent="0.4">
      <c r="R28" s="16">
        <v>-5.9249206597473014E-2</v>
      </c>
      <c r="S28" s="17">
        <v>4.3847565363955995E-2</v>
      </c>
      <c r="T28" s="17">
        <v>9.0980740914197999E-2</v>
      </c>
      <c r="U28" s="17">
        <v>8.6962305517051003E-2</v>
      </c>
      <c r="V28" s="17">
        <v>0.12580520064255901</v>
      </c>
      <c r="W28" s="18">
        <v>-8.4878345381949466E-4</v>
      </c>
      <c r="X28">
        <v>7.8200000000000006E-3</v>
      </c>
      <c r="Y28">
        <v>-2.6099999999999999E-3</v>
      </c>
      <c r="Z28">
        <v>0.31670999999999999</v>
      </c>
      <c r="AA28">
        <v>3.0999999999999999E-3</v>
      </c>
    </row>
    <row r="29" spans="7:27" x14ac:dyDescent="0.4">
      <c r="R29" s="16">
        <v>8.0650721671955E-2</v>
      </c>
      <c r="S29" s="17">
        <v>-6.0574039671583001E-2</v>
      </c>
      <c r="T29" s="17">
        <v>-8.6962305517051003E-2</v>
      </c>
      <c r="U29" s="17">
        <v>-8.3109876840591998E-2</v>
      </c>
      <c r="V29" s="17">
        <v>-0.13085760987814599</v>
      </c>
      <c r="W29" s="18">
        <v>6.9438576788300038E-3</v>
      </c>
      <c r="X29">
        <v>-0.20285</v>
      </c>
      <c r="Y29">
        <v>-7.3999999999999999E-4</v>
      </c>
      <c r="Z29">
        <v>2.5999999999999998E-4</v>
      </c>
      <c r="AA29">
        <v>3.024E-2</v>
      </c>
    </row>
    <row r="30" spans="7:27" x14ac:dyDescent="0.4">
      <c r="R30" s="16">
        <v>0.1043114065160695</v>
      </c>
      <c r="S30" s="17">
        <v>-8.4300153413420481E-2</v>
      </c>
      <c r="T30" s="17">
        <v>-0.12580520064255901</v>
      </c>
      <c r="U30" s="17">
        <v>-0.13085760987814599</v>
      </c>
      <c r="V30" s="17">
        <v>-0.182177274112855</v>
      </c>
      <c r="W30" s="18">
        <v>1.7306146479744509E-2</v>
      </c>
      <c r="X30">
        <v>-0.67320000000000002</v>
      </c>
      <c r="Y30">
        <v>-6.2609999999999999E-2</v>
      </c>
      <c r="Z30">
        <v>0.60175000000000001</v>
      </c>
      <c r="AA30">
        <v>-0.30179</v>
      </c>
    </row>
    <row r="31" spans="7:27" ht="19.5" thickBot="1" x14ac:dyDescent="0.45">
      <c r="R31" s="19">
        <v>0.2142217372619985</v>
      </c>
      <c r="S31" s="20">
        <v>-8.5792984028621982E-2</v>
      </c>
      <c r="T31" s="20">
        <v>8.487834538195016E-4</v>
      </c>
      <c r="U31" s="20">
        <v>6.9438576788300004E-3</v>
      </c>
      <c r="V31" s="20">
        <v>1.7306146479744502E-2</v>
      </c>
      <c r="W31" s="21">
        <v>-0.106822627474536</v>
      </c>
      <c r="X31">
        <v>3.771E-2</v>
      </c>
      <c r="Y31">
        <v>-1.584E-2</v>
      </c>
      <c r="Z31">
        <v>-0.27124999999999999</v>
      </c>
      <c r="AA31">
        <v>0.10564999999999999</v>
      </c>
    </row>
    <row r="32" spans="7:27" x14ac:dyDescent="0.4">
      <c r="R32">
        <v>-4.1700000000000001E-3</v>
      </c>
      <c r="S32">
        <v>2.291E-2</v>
      </c>
      <c r="T32">
        <v>0.11386</v>
      </c>
      <c r="U32">
        <v>0.28926000000000002</v>
      </c>
      <c r="V32">
        <v>6.5490000000000007E-2</v>
      </c>
      <c r="W32">
        <v>2.554E-2</v>
      </c>
      <c r="X32">
        <v>-7.0099999999999997E-3</v>
      </c>
      <c r="Y32">
        <v>-4.5599999999999998E-3</v>
      </c>
      <c r="Z32">
        <v>-1.9599999999999999E-3</v>
      </c>
      <c r="AA32">
        <v>-1.9574100000000001</v>
      </c>
    </row>
    <row r="33" spans="18:27" x14ac:dyDescent="0.4">
      <c r="R33">
        <v>-1.83E-3</v>
      </c>
      <c r="S33">
        <v>8.6899999999999998E-3</v>
      </c>
      <c r="T33">
        <v>-1.84E-2</v>
      </c>
      <c r="U33">
        <v>-2.358E-2</v>
      </c>
      <c r="V33">
        <v>4.9450000000000001E-2</v>
      </c>
      <c r="W33">
        <v>0.13222999999999999</v>
      </c>
      <c r="X33">
        <v>4.6499999999999996E-3</v>
      </c>
      <c r="Y33">
        <v>1.5900000000000001E-3</v>
      </c>
      <c r="Z33">
        <v>3.0259999999999999E-2</v>
      </c>
      <c r="AA33">
        <v>0.19966999999999999</v>
      </c>
    </row>
    <row r="34" spans="18:27" x14ac:dyDescent="0.4">
      <c r="R34">
        <v>-7.6800000000000002E-3</v>
      </c>
      <c r="S34">
        <v>-7.5000000000000002E-4</v>
      </c>
      <c r="T34">
        <v>3.1850000000000003E-2</v>
      </c>
      <c r="U34">
        <v>-1.95543</v>
      </c>
      <c r="V34">
        <v>-1.89E-2</v>
      </c>
      <c r="W34">
        <v>-2.35E-2</v>
      </c>
      <c r="X34">
        <v>-2.2000000000000001E-3</v>
      </c>
      <c r="Y34">
        <v>1.1509999999999999E-2</v>
      </c>
      <c r="Z34">
        <v>1.9400000000000001E-3</v>
      </c>
      <c r="AA34">
        <v>0.31655</v>
      </c>
    </row>
    <row r="35" spans="18:27" x14ac:dyDescent="0.4">
      <c r="R35">
        <v>0.18668000000000001</v>
      </c>
      <c r="S35">
        <v>-4.6249999999999999E-2</v>
      </c>
      <c r="T35">
        <v>2.3000000000000001E-4</v>
      </c>
      <c r="U35">
        <v>2.0000000000000001E-4</v>
      </c>
      <c r="V35">
        <v>1.31E-3</v>
      </c>
      <c r="W35">
        <v>-1.6000000000000001E-3</v>
      </c>
      <c r="X35">
        <v>-8.8999999999999995E-4</v>
      </c>
      <c r="Y35">
        <v>-0.20502000000000001</v>
      </c>
      <c r="Z35">
        <v>2.8039999999999999E-2</v>
      </c>
      <c r="AA35">
        <v>5.9000000000000003E-4</v>
      </c>
    </row>
  </sheetData>
  <phoneticPr fontId="1"/>
  <conditionalFormatting sqref="R7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D1" workbookViewId="0">
      <selection activeCell="R9" sqref="R9"/>
    </sheetView>
  </sheetViews>
  <sheetFormatPr defaultRowHeight="18.75" x14ac:dyDescent="0.4"/>
  <cols>
    <col min="1" max="5" width="3" customWidth="1"/>
    <col min="6" max="13" width="6.25" customWidth="1"/>
    <col min="14" max="17" width="6.625" customWidth="1"/>
    <col min="18" max="52" width="6.25" customWidth="1"/>
  </cols>
  <sheetData>
    <row r="1" spans="1:27" ht="19.5" thickBot="1" x14ac:dyDescent="0.45">
      <c r="B1" t="s">
        <v>4</v>
      </c>
      <c r="F1" t="s">
        <v>4</v>
      </c>
      <c r="G1" t="s">
        <v>10</v>
      </c>
      <c r="R1" t="s">
        <v>13</v>
      </c>
    </row>
    <row r="2" spans="1:27" x14ac:dyDescent="0.4">
      <c r="A2" t="s">
        <v>2</v>
      </c>
      <c r="B2" s="1">
        <v>8</v>
      </c>
      <c r="C2" s="2">
        <v>17</v>
      </c>
      <c r="D2" s="2">
        <v>26</v>
      </c>
      <c r="G2" s="13">
        <v>-4.5623863359894989E-2</v>
      </c>
      <c r="H2" s="14">
        <v>-2.9951368957384018E-2</v>
      </c>
      <c r="I2" s="14">
        <v>-4.6441367553953006E-2</v>
      </c>
      <c r="J2" s="14">
        <v>2.2302228682274002E-2</v>
      </c>
      <c r="K2" s="14">
        <v>7.9802546453086515E-2</v>
      </c>
      <c r="L2" s="15">
        <v>-9.0155645641948501E-2</v>
      </c>
      <c r="M2">
        <v>1.0999999999999999E-2</v>
      </c>
      <c r="N2">
        <v>-9.783E-2</v>
      </c>
      <c r="O2">
        <v>4.5400000000000003E-2</v>
      </c>
      <c r="P2">
        <v>-8.7669999999999998E-2</v>
      </c>
      <c r="R2" s="4"/>
      <c r="S2" s="5"/>
      <c r="T2" s="5"/>
      <c r="U2" s="5"/>
      <c r="V2" s="5"/>
      <c r="W2" s="6"/>
    </row>
    <row r="3" spans="1:27" x14ac:dyDescent="0.4">
      <c r="B3" s="1">
        <v>5</v>
      </c>
      <c r="C3" s="2">
        <v>14</v>
      </c>
      <c r="D3" s="2">
        <v>23</v>
      </c>
      <c r="G3" s="16">
        <v>-2.9951368957384018E-2</v>
      </c>
      <c r="H3" s="17">
        <v>-0.21787716803765403</v>
      </c>
      <c r="I3" s="17">
        <v>-0.26443732973343903</v>
      </c>
      <c r="J3" s="17">
        <v>0.21781254770846301</v>
      </c>
      <c r="K3" s="17">
        <v>0.14923338143439902</v>
      </c>
      <c r="L3" s="18">
        <v>-0.11726409034717253</v>
      </c>
      <c r="M3">
        <v>8.3000000000000001E-3</v>
      </c>
      <c r="N3">
        <v>-7.3219999999999993E-2</v>
      </c>
      <c r="O3">
        <v>-7.2150000000000006E-2</v>
      </c>
      <c r="P3">
        <v>5.9300000000000004E-3</v>
      </c>
      <c r="R3" s="7"/>
      <c r="S3" s="3"/>
      <c r="T3" s="3"/>
      <c r="U3" s="3"/>
      <c r="V3" s="3"/>
      <c r="W3" s="8"/>
    </row>
    <row r="4" spans="1:27" x14ac:dyDescent="0.4">
      <c r="B4" s="1">
        <v>2</v>
      </c>
      <c r="C4" s="1">
        <v>11</v>
      </c>
      <c r="D4" s="2">
        <v>20</v>
      </c>
      <c r="G4" s="16">
        <v>-4.6441367553953006E-2</v>
      </c>
      <c r="H4" s="17">
        <v>-0.26443732973343903</v>
      </c>
      <c r="I4" s="17">
        <v>-0.27099936808898001</v>
      </c>
      <c r="J4" s="17">
        <v>0.19482275155342399</v>
      </c>
      <c r="K4" s="17">
        <v>0.14902172795385948</v>
      </c>
      <c r="L4" s="18">
        <v>-0.13778160163316797</v>
      </c>
      <c r="M4">
        <v>-1.4400000000000001E-3</v>
      </c>
      <c r="N4">
        <v>-9.0699999999999999E-3</v>
      </c>
      <c r="O4">
        <v>-1.163E-2</v>
      </c>
      <c r="P4">
        <v>-5.9100000000000003E-3</v>
      </c>
      <c r="R4" s="7"/>
      <c r="S4" s="3"/>
      <c r="T4" s="3"/>
      <c r="U4" s="3"/>
      <c r="V4" s="3"/>
      <c r="W4" s="8"/>
    </row>
    <row r="5" spans="1:27" x14ac:dyDescent="0.4">
      <c r="D5" t="s">
        <v>3</v>
      </c>
      <c r="G5" s="16">
        <v>-2.2302228682273995E-2</v>
      </c>
      <c r="H5" s="17">
        <v>-0.21781254770846301</v>
      </c>
      <c r="I5" s="17">
        <v>-0.19482275155342399</v>
      </c>
      <c r="J5" s="17">
        <v>9.8285344330571983E-2</v>
      </c>
      <c r="K5" s="17">
        <v>9.09623733435245E-2</v>
      </c>
      <c r="L5" s="18">
        <v>-7.7020429617393499E-2</v>
      </c>
      <c r="M5">
        <v>0.21551999999999999</v>
      </c>
      <c r="N5">
        <v>-1.1560000000000001E-2</v>
      </c>
      <c r="O5">
        <v>3.5029999999999999E-2</v>
      </c>
      <c r="P5">
        <v>-2.7230000000000001E-2</v>
      </c>
      <c r="R5" s="7"/>
      <c r="S5" s="3"/>
      <c r="T5" s="3"/>
      <c r="U5" s="3"/>
      <c r="V5" s="3"/>
      <c r="W5" s="8"/>
    </row>
    <row r="6" spans="1:27" x14ac:dyDescent="0.4">
      <c r="B6" t="s">
        <v>0</v>
      </c>
      <c r="G6" s="16">
        <v>-7.9802546453086515E-2</v>
      </c>
      <c r="H6" s="17">
        <v>-0.14923338143439902</v>
      </c>
      <c r="I6" s="17">
        <v>-0.14902172795385948</v>
      </c>
      <c r="J6" s="17">
        <v>9.09623733435245E-2</v>
      </c>
      <c r="K6" s="17">
        <v>2.9673074818309997E-2</v>
      </c>
      <c r="L6" s="18">
        <v>-6.4182072221231512E-2</v>
      </c>
      <c r="M6">
        <v>-0.63558999999999999</v>
      </c>
      <c r="N6">
        <v>-2.4420000000000001E-2</v>
      </c>
      <c r="O6">
        <v>3.9100000000000003E-3</v>
      </c>
      <c r="P6">
        <v>-0.45235999999999998</v>
      </c>
      <c r="R6" s="7"/>
      <c r="S6" s="3"/>
      <c r="T6" s="3"/>
      <c r="U6" s="3"/>
      <c r="V6" s="3"/>
      <c r="W6" s="8"/>
    </row>
    <row r="7" spans="1:27" ht="19.5" thickBot="1" x14ac:dyDescent="0.45">
      <c r="A7" t="s">
        <v>2</v>
      </c>
      <c r="B7" s="1">
        <v>7</v>
      </c>
      <c r="C7" s="2">
        <v>16</v>
      </c>
      <c r="D7" s="2">
        <v>25</v>
      </c>
      <c r="G7" s="19">
        <v>9.0155645641948501E-2</v>
      </c>
      <c r="H7" s="20">
        <v>0.11726409034717253</v>
      </c>
      <c r="I7" s="20">
        <v>0.13778160163316799</v>
      </c>
      <c r="J7" s="20">
        <v>-7.7020429617393499E-2</v>
      </c>
      <c r="K7" s="20">
        <v>-6.4182072221231498E-2</v>
      </c>
      <c r="L7" s="21">
        <v>0.111322779748389</v>
      </c>
      <c r="M7">
        <v>-5.067E-2</v>
      </c>
      <c r="N7">
        <v>3.5749999999999997E-2</v>
      </c>
      <c r="O7">
        <v>3.9690000000000003E-2</v>
      </c>
      <c r="P7">
        <v>-0.15342</v>
      </c>
      <c r="R7" s="9"/>
      <c r="S7" s="10"/>
      <c r="T7" s="10"/>
      <c r="U7" s="10"/>
      <c r="V7" s="10"/>
      <c r="W7" s="11"/>
    </row>
    <row r="8" spans="1:27" x14ac:dyDescent="0.4">
      <c r="B8" s="1">
        <v>4</v>
      </c>
      <c r="C8" s="2">
        <v>13</v>
      </c>
      <c r="D8" s="2">
        <v>22</v>
      </c>
      <c r="G8">
        <v>1.7059999999999999E-2</v>
      </c>
      <c r="H8">
        <v>3.4099999999999998E-3</v>
      </c>
      <c r="I8">
        <v>-0.31506000000000001</v>
      </c>
      <c r="J8">
        <v>-5.9029999999999999E-2</v>
      </c>
      <c r="K8">
        <v>7.1290000000000006E-2</v>
      </c>
      <c r="L8">
        <v>-2.741E-2</v>
      </c>
      <c r="M8">
        <v>-9.7269999999999995E-2</v>
      </c>
      <c r="N8">
        <v>1.1140000000000001E-2</v>
      </c>
      <c r="O8">
        <v>-8.3989999999999995E-2</v>
      </c>
      <c r="P8">
        <v>4.5999999999999999E-2</v>
      </c>
    </row>
    <row r="9" spans="1:27" x14ac:dyDescent="0.4">
      <c r="B9" s="1">
        <v>1</v>
      </c>
      <c r="C9" s="1">
        <v>10</v>
      </c>
      <c r="D9" s="2">
        <v>19</v>
      </c>
      <c r="G9">
        <v>-4.3979999999999998E-2</v>
      </c>
      <c r="H9">
        <v>4.2610000000000002E-2</v>
      </c>
      <c r="I9">
        <v>-2.2550000000000001E-2</v>
      </c>
      <c r="J9">
        <v>-1.413E-2</v>
      </c>
      <c r="K9">
        <v>-1.1849999999999999E-2</v>
      </c>
      <c r="L9">
        <v>0.12581000000000001</v>
      </c>
      <c r="M9">
        <v>-7.2819999999999996E-2</v>
      </c>
      <c r="N9">
        <v>8.09E-3</v>
      </c>
      <c r="O9">
        <v>4.2399999999999998E-3</v>
      </c>
      <c r="P9">
        <v>-7.3050000000000004E-2</v>
      </c>
    </row>
    <row r="10" spans="1:27" x14ac:dyDescent="0.4">
      <c r="D10" t="s">
        <v>3</v>
      </c>
      <c r="G10">
        <v>-3.7440000000000001E-2</v>
      </c>
      <c r="H10">
        <v>2.8590000000000001E-2</v>
      </c>
      <c r="I10">
        <v>1.9552799999999999</v>
      </c>
      <c r="J10">
        <v>1E-4</v>
      </c>
      <c r="K10">
        <v>2.299E-2</v>
      </c>
      <c r="L10">
        <v>2.2419999999999999E-2</v>
      </c>
      <c r="M10">
        <v>-9.0500000000000008E-3</v>
      </c>
      <c r="N10">
        <v>-4.1700000000000001E-3</v>
      </c>
      <c r="O10">
        <v>-7.6499999999999997E-3</v>
      </c>
      <c r="P10">
        <v>-1.149E-2</v>
      </c>
    </row>
    <row r="11" spans="1:27" x14ac:dyDescent="0.4">
      <c r="B11" t="s">
        <v>1</v>
      </c>
      <c r="G11">
        <v>-0.19771</v>
      </c>
      <c r="H11">
        <v>-4.897E-2</v>
      </c>
      <c r="I11">
        <v>1.175E-2</v>
      </c>
      <c r="J11">
        <v>-2.9950000000000001E-2</v>
      </c>
      <c r="K11">
        <v>4.3630000000000002E-2</v>
      </c>
      <c r="L11">
        <v>-7.1399999999999996E-3</v>
      </c>
      <c r="M11">
        <v>-1.137E-2</v>
      </c>
      <c r="N11">
        <v>0.21601000000000001</v>
      </c>
      <c r="O11">
        <v>-2.5180000000000001E-2</v>
      </c>
      <c r="P11">
        <v>3.5529999999999999E-2</v>
      </c>
    </row>
    <row r="12" spans="1:27" x14ac:dyDescent="0.4">
      <c r="A12" t="s">
        <v>2</v>
      </c>
      <c r="B12" s="1">
        <v>6</v>
      </c>
      <c r="C12" s="2">
        <v>15</v>
      </c>
      <c r="D12" s="2">
        <v>24</v>
      </c>
    </row>
    <row r="13" spans="1:27" ht="19.5" thickBot="1" x14ac:dyDescent="0.45">
      <c r="B13" s="1">
        <v>3</v>
      </c>
      <c r="C13" s="1">
        <v>12</v>
      </c>
      <c r="D13" s="2">
        <v>21</v>
      </c>
      <c r="G13" t="s">
        <v>11</v>
      </c>
      <c r="R13" t="s">
        <v>12</v>
      </c>
    </row>
    <row r="14" spans="1:27" x14ac:dyDescent="0.4">
      <c r="B14" s="1">
        <v>0</v>
      </c>
      <c r="C14" s="1">
        <v>9</v>
      </c>
      <c r="D14" s="2">
        <v>18</v>
      </c>
      <c r="G14" s="13">
        <v>-0.14615067748143001</v>
      </c>
      <c r="H14" s="14">
        <v>-6.9271641031959375E-5</v>
      </c>
      <c r="I14" s="14">
        <v>0.35471997193895144</v>
      </c>
      <c r="J14" s="14">
        <v>2.2429826311499455E-4</v>
      </c>
      <c r="K14" s="14">
        <v>0.1123274255010655</v>
      </c>
      <c r="L14" s="15">
        <v>5.8043729631831492E-2</v>
      </c>
      <c r="M14">
        <v>7.9399999999999991E-3</v>
      </c>
      <c r="N14">
        <v>-8.4409999999999999E-2</v>
      </c>
      <c r="O14">
        <v>-4.8489999999999998E-2</v>
      </c>
      <c r="P14">
        <v>2.4400000000000002E-2</v>
      </c>
      <c r="R14" s="13">
        <v>-0.172971918683476</v>
      </c>
      <c r="S14" s="14">
        <v>-9.1572269820362553E-2</v>
      </c>
      <c r="T14" s="14">
        <v>-0.32716829253391499</v>
      </c>
      <c r="U14" s="14">
        <v>-6.4960494271787003E-2</v>
      </c>
      <c r="V14" s="14">
        <v>-0.36443075384884804</v>
      </c>
      <c r="W14" s="15">
        <v>9.2693952947989974E-2</v>
      </c>
      <c r="X14">
        <v>0.11829000000000001</v>
      </c>
      <c r="Y14">
        <v>-3.2699999999999999E-3</v>
      </c>
      <c r="Z14">
        <v>4.4600000000000001E-2</v>
      </c>
      <c r="AA14">
        <v>-1.242E-2</v>
      </c>
    </row>
    <row r="15" spans="1:27" x14ac:dyDescent="0.4">
      <c r="D15" t="s">
        <v>3</v>
      </c>
      <c r="G15" s="16">
        <v>-6.9271641031973252E-5</v>
      </c>
      <c r="H15" s="17">
        <v>-0.21994195081812501</v>
      </c>
      <c r="I15" s="17">
        <v>0.40106728990751295</v>
      </c>
      <c r="J15" s="17">
        <v>-0.35629407183531253</v>
      </c>
      <c r="K15" s="17">
        <v>-0.14316255671786698</v>
      </c>
      <c r="L15" s="18">
        <v>-0.12882910586609703</v>
      </c>
      <c r="M15">
        <v>-2.1299999999999999E-3</v>
      </c>
      <c r="N15">
        <v>6.8809999999999996E-2</v>
      </c>
      <c r="O15">
        <v>-2.2239999999999999E-2</v>
      </c>
      <c r="P15">
        <v>-5.3699999999999998E-3</v>
      </c>
      <c r="R15" s="16">
        <v>-9.1572269820362512E-2</v>
      </c>
      <c r="S15" s="17">
        <v>-5.1229907191569016E-2</v>
      </c>
      <c r="T15" s="17">
        <v>-0.17361844626371001</v>
      </c>
      <c r="U15" s="17">
        <v>-0.10051368957574849</v>
      </c>
      <c r="V15" s="17">
        <v>-0.18678710782928751</v>
      </c>
      <c r="W15" s="18">
        <v>9.3317812442961515E-2</v>
      </c>
      <c r="X15">
        <v>0.12493</v>
      </c>
      <c r="Y15">
        <v>2.402E-2</v>
      </c>
      <c r="Z15">
        <v>-0.11323</v>
      </c>
      <c r="AA15">
        <v>1.7979999999999999E-2</v>
      </c>
    </row>
    <row r="16" spans="1:27" x14ac:dyDescent="0.4">
      <c r="G16" s="16">
        <v>0.35471997193895144</v>
      </c>
      <c r="H16" s="17">
        <v>0.40106728990751289</v>
      </c>
      <c r="I16" s="17">
        <v>-1.3235377478831039</v>
      </c>
      <c r="J16" s="17">
        <v>0.37601668210569406</v>
      </c>
      <c r="K16" s="17">
        <v>0.18622653651767448</v>
      </c>
      <c r="L16" s="18">
        <v>0.15355011145327702</v>
      </c>
      <c r="M16">
        <v>3.3500000000000001E-3</v>
      </c>
      <c r="N16">
        <v>-0.27673999999999999</v>
      </c>
      <c r="O16">
        <v>-0.11142000000000001</v>
      </c>
      <c r="P16">
        <v>-2.452E-2</v>
      </c>
      <c r="R16" s="16">
        <v>-0.32716829253391499</v>
      </c>
      <c r="S16" s="17">
        <v>-0.17361844626370998</v>
      </c>
      <c r="T16" s="17">
        <v>-0.49608746614981997</v>
      </c>
      <c r="U16" s="17">
        <v>-0.10829258381940446</v>
      </c>
      <c r="V16" s="17">
        <v>-0.51118863414898097</v>
      </c>
      <c r="W16" s="18">
        <v>0.1782838125457365</v>
      </c>
      <c r="X16">
        <v>-6.694E-2</v>
      </c>
      <c r="Y16">
        <v>-2.2699999999999999E-3</v>
      </c>
      <c r="Z16">
        <v>4.333E-2</v>
      </c>
      <c r="AA16">
        <v>-6.3000000000000003E-4</v>
      </c>
    </row>
    <row r="17" spans="7:27" x14ac:dyDescent="0.4">
      <c r="G17" s="16">
        <v>-2.2429826311497203E-4</v>
      </c>
      <c r="H17" s="17">
        <v>0.35629407183531248</v>
      </c>
      <c r="I17" s="17">
        <v>-0.37601668210569406</v>
      </c>
      <c r="J17" s="17">
        <v>-0.34355143350289996</v>
      </c>
      <c r="K17" s="17">
        <v>-0.3783572075366759</v>
      </c>
      <c r="L17" s="18">
        <v>-0.17120954126095997</v>
      </c>
      <c r="M17">
        <v>0.23583999999999999</v>
      </c>
      <c r="N17">
        <v>0.40681</v>
      </c>
      <c r="O17">
        <v>7.4980000000000005E-2</v>
      </c>
      <c r="P17">
        <v>0.20408999999999999</v>
      </c>
      <c r="R17" s="16">
        <v>6.4960494271786989E-2</v>
      </c>
      <c r="S17" s="17">
        <v>0.10051368957574847</v>
      </c>
      <c r="T17" s="17">
        <v>0.10829258381940449</v>
      </c>
      <c r="U17" s="17">
        <v>-0.10899975808796</v>
      </c>
      <c r="V17" s="17">
        <v>4.8465974642536477E-2</v>
      </c>
      <c r="W17" s="18">
        <v>9.0128192744705037E-3</v>
      </c>
      <c r="X17">
        <v>1.341E-2</v>
      </c>
      <c r="Y17">
        <v>-0.20627000000000001</v>
      </c>
      <c r="Z17">
        <v>-7.954E-2</v>
      </c>
      <c r="AA17">
        <v>1.477E-2</v>
      </c>
    </row>
    <row r="18" spans="7:27" x14ac:dyDescent="0.4">
      <c r="G18" s="16">
        <v>-0.11232742550106549</v>
      </c>
      <c r="H18" s="17">
        <v>0.14316255671786698</v>
      </c>
      <c r="I18" s="17">
        <v>-0.18622653651767448</v>
      </c>
      <c r="J18" s="17">
        <v>-0.37835720753667595</v>
      </c>
      <c r="K18" s="17">
        <v>-1.3253012461328859</v>
      </c>
      <c r="L18" s="18">
        <v>-0.57364247028364845</v>
      </c>
      <c r="M18">
        <v>-0.66327999999999998</v>
      </c>
      <c r="N18">
        <v>0.42059999999999997</v>
      </c>
      <c r="O18">
        <v>0.43334</v>
      </c>
      <c r="P18">
        <v>-0.28272999999999998</v>
      </c>
      <c r="R18" s="16">
        <v>0.36443075384884799</v>
      </c>
      <c r="S18" s="17">
        <v>0.18678710782928745</v>
      </c>
      <c r="T18" s="17">
        <v>0.51118863414898097</v>
      </c>
      <c r="U18" s="17">
        <v>4.8465974642536477E-2</v>
      </c>
      <c r="V18" s="17">
        <v>0.46830508871417897</v>
      </c>
      <c r="W18" s="18">
        <v>-0.14157005913911697</v>
      </c>
      <c r="X18">
        <v>-0.12947</v>
      </c>
      <c r="Y18">
        <v>-0.68015999999999999</v>
      </c>
      <c r="Z18">
        <v>-3.6000000000000002E-4</v>
      </c>
      <c r="AA18">
        <v>-0.2223</v>
      </c>
    </row>
    <row r="19" spans="7:27" ht="19.5" thickBot="1" x14ac:dyDescent="0.45">
      <c r="G19" s="19">
        <v>-5.8043729631831492E-2</v>
      </c>
      <c r="H19" s="20">
        <v>0.128829105866097</v>
      </c>
      <c r="I19" s="20">
        <v>-0.15355011145327699</v>
      </c>
      <c r="J19" s="20">
        <v>-0.17120954126096</v>
      </c>
      <c r="K19" s="20">
        <v>-0.57364247028364845</v>
      </c>
      <c r="L19" s="21">
        <v>-0.21052806254990103</v>
      </c>
      <c r="M19">
        <v>-1.0149999999999999E-2</v>
      </c>
      <c r="N19">
        <v>-6.9980000000000001E-2</v>
      </c>
      <c r="O19">
        <v>-0.11317000000000001</v>
      </c>
      <c r="P19">
        <v>0.28853000000000001</v>
      </c>
      <c r="R19" s="19">
        <v>-9.2693952947989988E-2</v>
      </c>
      <c r="S19" s="20">
        <v>-9.3317812442961501E-2</v>
      </c>
      <c r="T19" s="20">
        <v>-0.1782838125457365</v>
      </c>
      <c r="U19" s="20">
        <v>9.0128192744704828E-3</v>
      </c>
      <c r="V19" s="20">
        <v>-0.14157005913911702</v>
      </c>
      <c r="W19" s="21">
        <v>7.0185155304212016E-2</v>
      </c>
      <c r="X19">
        <v>-0.12739</v>
      </c>
      <c r="Y19">
        <v>2.5559999999999999E-2</v>
      </c>
      <c r="Z19">
        <v>5.2260000000000001E-2</v>
      </c>
      <c r="AA19">
        <v>4.1500000000000002E-2</v>
      </c>
    </row>
    <row r="20" spans="7:27" x14ac:dyDescent="0.4">
      <c r="G20">
        <v>3.8800000000000001E-2</v>
      </c>
      <c r="H20">
        <v>-7.8799999999999999E-3</v>
      </c>
      <c r="I20">
        <v>7.7590000000000006E-2</v>
      </c>
      <c r="J20">
        <v>-0.28588999999999998</v>
      </c>
      <c r="K20">
        <v>-3.2750000000000001E-2</v>
      </c>
      <c r="L20">
        <v>-1.512E-2</v>
      </c>
      <c r="M20">
        <v>-8.4570000000000006E-2</v>
      </c>
      <c r="N20">
        <v>7.8100000000000001E-3</v>
      </c>
      <c r="O20">
        <v>1.5900000000000001E-2</v>
      </c>
      <c r="P20">
        <v>-4.8759999999999998E-2</v>
      </c>
      <c r="R20">
        <v>2.9399999999999999E-3</v>
      </c>
      <c r="S20">
        <v>-7.0099999999999997E-3</v>
      </c>
      <c r="T20">
        <v>0.29794999999999999</v>
      </c>
      <c r="U20">
        <v>-6.2700000000000006E-2</v>
      </c>
      <c r="V20">
        <v>3.0329999999999999E-2</v>
      </c>
      <c r="W20">
        <v>4.2979999999999997E-2</v>
      </c>
      <c r="X20">
        <v>-2.8400000000000001E-3</v>
      </c>
      <c r="Y20">
        <v>0.11821</v>
      </c>
      <c r="Z20">
        <v>-9.2800000000000001E-3</v>
      </c>
      <c r="AA20">
        <v>4.3880000000000002E-2</v>
      </c>
    </row>
    <row r="21" spans="7:27" x14ac:dyDescent="0.4">
      <c r="G21">
        <v>2.1420000000000002E-2</v>
      </c>
      <c r="H21">
        <v>8.5400000000000007E-3</v>
      </c>
      <c r="I21">
        <v>-1.626E-2</v>
      </c>
      <c r="J21">
        <v>3.2890000000000003E-2</v>
      </c>
      <c r="K21">
        <v>0.13722000000000001</v>
      </c>
      <c r="L21">
        <v>1.2109999999999999E-2</v>
      </c>
      <c r="M21">
        <v>6.9010000000000002E-2</v>
      </c>
      <c r="N21">
        <v>-1.8E-3</v>
      </c>
      <c r="O21">
        <v>-6.2399999999999999E-3</v>
      </c>
      <c r="P21">
        <v>-2.2450000000000001E-2</v>
      </c>
      <c r="R21">
        <v>2.351E-2</v>
      </c>
      <c r="S21">
        <v>1.2959999999999999E-2</v>
      </c>
      <c r="T21">
        <v>1.7389999999999999E-2</v>
      </c>
      <c r="U21">
        <v>-2.0899999999999998E-2</v>
      </c>
      <c r="V21">
        <v>5.4289999999999998E-2</v>
      </c>
      <c r="W21">
        <v>-1.1520000000000001E-2</v>
      </c>
      <c r="X21">
        <v>2.4199999999999999E-2</v>
      </c>
      <c r="Y21">
        <v>0.12529999999999999</v>
      </c>
      <c r="Z21">
        <v>1.636E-2</v>
      </c>
      <c r="AA21">
        <v>-0.11226</v>
      </c>
    </row>
    <row r="22" spans="7:27" x14ac:dyDescent="0.4">
      <c r="G22">
        <v>5.7480000000000003E-2</v>
      </c>
      <c r="H22">
        <v>-1.1050000000000001E-2</v>
      </c>
      <c r="I22">
        <v>-0.71013999999999999</v>
      </c>
      <c r="J22">
        <v>1.9001600000000001</v>
      </c>
      <c r="K22">
        <v>-3.1980000000000001E-2</v>
      </c>
      <c r="L22">
        <v>3.3000000000000002E-2</v>
      </c>
      <c r="M22">
        <v>-0.27701999999999999</v>
      </c>
      <c r="N22">
        <v>6.9999999999999994E-5</v>
      </c>
      <c r="O22">
        <v>-2.3949999999999999E-2</v>
      </c>
      <c r="P22">
        <v>-0.11073</v>
      </c>
      <c r="R22">
        <v>-1.5820000000000001E-2</v>
      </c>
      <c r="S22">
        <v>-1.5509999999999999E-2</v>
      </c>
      <c r="T22">
        <v>-1.9569099999999999</v>
      </c>
      <c r="U22">
        <v>1.9040000000000001E-2</v>
      </c>
      <c r="V22">
        <v>1.5810000000000001E-2</v>
      </c>
      <c r="W22">
        <v>-1.2109999999999999E-2</v>
      </c>
      <c r="X22">
        <v>8.8999999999999995E-4</v>
      </c>
      <c r="Y22">
        <v>-6.7379999999999995E-2</v>
      </c>
      <c r="Z22">
        <v>2.1000000000000001E-4</v>
      </c>
      <c r="AA22">
        <v>4.2959999999999998E-2</v>
      </c>
    </row>
    <row r="23" spans="7:27" x14ac:dyDescent="0.4">
      <c r="G23">
        <v>-0.20196</v>
      </c>
      <c r="H23">
        <v>-3.9899999999999998E-2</v>
      </c>
      <c r="I23">
        <v>0.14054</v>
      </c>
      <c r="J23">
        <v>-2.6929999999999999E-2</v>
      </c>
      <c r="K23">
        <v>2.7990000000000001E-2</v>
      </c>
      <c r="L23">
        <v>0.13325999999999999</v>
      </c>
      <c r="M23">
        <v>0.40516000000000002</v>
      </c>
      <c r="N23">
        <v>0.23635999999999999</v>
      </c>
      <c r="O23">
        <v>0.20602999999999999</v>
      </c>
      <c r="P23">
        <v>7.4870000000000006E-2</v>
      </c>
      <c r="R23">
        <v>0.18360000000000001</v>
      </c>
      <c r="S23">
        <v>-6.1690000000000002E-2</v>
      </c>
      <c r="T23">
        <v>-2.928E-2</v>
      </c>
      <c r="U23">
        <v>5.6000000000000001E-2</v>
      </c>
      <c r="V23">
        <v>-6.7000000000000002E-3</v>
      </c>
      <c r="W23">
        <v>-0.1464</v>
      </c>
      <c r="X23">
        <v>-0.20716000000000001</v>
      </c>
      <c r="Y23">
        <v>1.354E-2</v>
      </c>
      <c r="Z23">
        <v>1.43E-2</v>
      </c>
      <c r="AA23">
        <v>-7.9630000000000006E-2</v>
      </c>
    </row>
    <row r="25" spans="7:27" ht="19.5" thickBot="1" x14ac:dyDescent="0.45">
      <c r="R25" t="s">
        <v>14</v>
      </c>
    </row>
    <row r="26" spans="7:27" x14ac:dyDescent="0.4">
      <c r="R26" s="13">
        <v>-8.9655139245000033E-5</v>
      </c>
      <c r="S26" s="14">
        <v>-2.2385135167150003E-4</v>
      </c>
      <c r="T26" s="14">
        <v>9.9411629860350018E-4</v>
      </c>
      <c r="U26" s="14">
        <v>9.4064252487000003E-5</v>
      </c>
      <c r="V26" s="14">
        <v>1.6797158383050001E-3</v>
      </c>
      <c r="W26" s="15">
        <v>1.4769278399499939E-5</v>
      </c>
      <c r="X26">
        <v>-2.7299999999999998E-3</v>
      </c>
      <c r="Y26">
        <v>-1.07E-3</v>
      </c>
      <c r="Z26">
        <v>6.6E-4</v>
      </c>
      <c r="AA26">
        <v>-1.341E-2</v>
      </c>
    </row>
    <row r="27" spans="7:27" x14ac:dyDescent="0.4">
      <c r="R27" s="16">
        <v>-2.2385135167149998E-4</v>
      </c>
      <c r="S27" s="17">
        <v>-1.0659538316900003E-4</v>
      </c>
      <c r="T27" s="17">
        <v>1.0434545032500017E-5</v>
      </c>
      <c r="U27" s="17">
        <v>9.2555000078000012E-4</v>
      </c>
      <c r="V27" s="17">
        <v>1.9825125138699999E-4</v>
      </c>
      <c r="W27" s="18">
        <v>2.5577428665799997E-4</v>
      </c>
      <c r="X27">
        <v>6.4000000000000005E-4</v>
      </c>
      <c r="Y27">
        <v>-5.5999999999999995E-4</v>
      </c>
      <c r="Z27">
        <v>-2.2000000000000001E-3</v>
      </c>
      <c r="AA27">
        <v>-2.82E-3</v>
      </c>
    </row>
    <row r="28" spans="7:27" x14ac:dyDescent="0.4">
      <c r="R28" s="16">
        <v>9.9411629860350018E-4</v>
      </c>
      <c r="S28" s="17">
        <v>1.0434545032500064E-5</v>
      </c>
      <c r="T28" s="17">
        <v>-1.053743714364E-3</v>
      </c>
      <c r="U28" s="17">
        <v>-1.399794953187E-3</v>
      </c>
      <c r="V28" s="17">
        <v>-1.7766457268160003E-3</v>
      </c>
      <c r="W28" s="18">
        <v>-1.087337623294E-3</v>
      </c>
      <c r="X28">
        <v>-4.5599999999999998E-3</v>
      </c>
      <c r="Y28">
        <v>-5.45E-3</v>
      </c>
      <c r="Z28">
        <v>6.1799999999999997E-3</v>
      </c>
      <c r="AA28">
        <v>2.7359999999999999E-2</v>
      </c>
    </row>
    <row r="29" spans="7:27" x14ac:dyDescent="0.4">
      <c r="R29" s="16">
        <v>-9.4064252487000016E-5</v>
      </c>
      <c r="S29" s="17">
        <v>-9.2555000078000001E-4</v>
      </c>
      <c r="T29" s="17">
        <v>1.399794953187E-3</v>
      </c>
      <c r="U29" s="17">
        <v>2.3442637990830004E-3</v>
      </c>
      <c r="V29" s="17">
        <v>2.5239854472905001E-3</v>
      </c>
      <c r="W29" s="18">
        <v>3.417847640075002E-4</v>
      </c>
      <c r="X29">
        <v>-2.5100000000000001E-3</v>
      </c>
      <c r="Y29">
        <v>-0.20330999999999999</v>
      </c>
      <c r="Z29">
        <v>3.2300000000000002E-2</v>
      </c>
      <c r="AA29">
        <v>-2.7E-4</v>
      </c>
    </row>
    <row r="30" spans="7:27" x14ac:dyDescent="0.4">
      <c r="R30" s="16">
        <v>-1.6797158383049999E-3</v>
      </c>
      <c r="S30" s="17">
        <v>-1.9825125138700007E-4</v>
      </c>
      <c r="T30" s="17">
        <v>1.7766457268160001E-3</v>
      </c>
      <c r="U30" s="17">
        <v>2.5239854472905001E-3</v>
      </c>
      <c r="V30" s="17">
        <v>9.5551538492100012E-4</v>
      </c>
      <c r="W30" s="18">
        <v>4.8300630196520004E-3</v>
      </c>
      <c r="X30">
        <v>-1.5509999999999999E-2</v>
      </c>
      <c r="Y30">
        <v>-0.69028999999999996</v>
      </c>
      <c r="Z30">
        <v>-0.37170999999999998</v>
      </c>
      <c r="AA30">
        <v>5.0509999999999999E-2</v>
      </c>
    </row>
    <row r="31" spans="7:27" ht="19.5" thickBot="1" x14ac:dyDescent="0.45">
      <c r="R31" s="19">
        <v>-1.4769278399499939E-5</v>
      </c>
      <c r="S31" s="20">
        <v>-2.5577428665800003E-4</v>
      </c>
      <c r="T31" s="20">
        <v>1.087337623294E-3</v>
      </c>
      <c r="U31" s="20">
        <v>3.4178476400749998E-4</v>
      </c>
      <c r="V31" s="20">
        <v>4.8300630196520004E-3</v>
      </c>
      <c r="W31" s="21">
        <v>-2.9997313793710002E-3</v>
      </c>
      <c r="X31">
        <v>-7.1000000000000002E-4</v>
      </c>
      <c r="Y31">
        <v>4.4540000000000003E-2</v>
      </c>
      <c r="Z31">
        <v>0.23497999999999999</v>
      </c>
      <c r="AA31">
        <v>3.1900000000000001E-3</v>
      </c>
    </row>
    <row r="32" spans="7:27" x14ac:dyDescent="0.4">
      <c r="R32">
        <v>-7.6400000000000001E-3</v>
      </c>
      <c r="S32">
        <v>-4.8999999999999998E-3</v>
      </c>
      <c r="T32">
        <v>0.28698000000000001</v>
      </c>
      <c r="U32">
        <v>1.521E-2</v>
      </c>
      <c r="V32">
        <v>3.9829999999999997E-2</v>
      </c>
      <c r="W32">
        <v>-2.6099999999999999E-3</v>
      </c>
      <c r="X32">
        <v>-2.1299999999999999E-3</v>
      </c>
      <c r="Y32">
        <v>-2.5699999999999998E-3</v>
      </c>
      <c r="Z32">
        <v>-1.4019999999999999E-2</v>
      </c>
      <c r="AA32">
        <v>5.1599999999999997E-3</v>
      </c>
    </row>
    <row r="33" spans="18:27" x14ac:dyDescent="0.4">
      <c r="R33">
        <v>5.0000000000000001E-4</v>
      </c>
      <c r="S33">
        <v>-3.7000000000000002E-3</v>
      </c>
      <c r="T33">
        <v>-3.1140000000000001E-2</v>
      </c>
      <c r="U33">
        <v>2.63E-3</v>
      </c>
      <c r="V33">
        <v>0.13444999999999999</v>
      </c>
      <c r="W33">
        <v>1.8799999999999999E-3</v>
      </c>
      <c r="X33">
        <v>-3.4000000000000002E-4</v>
      </c>
      <c r="Y33">
        <v>8.4999999999999995E-4</v>
      </c>
      <c r="Z33">
        <v>-2.8500000000000001E-3</v>
      </c>
      <c r="AA33">
        <v>-3.3999999999999998E-3</v>
      </c>
    </row>
    <row r="34" spans="18:27" x14ac:dyDescent="0.4">
      <c r="R34">
        <v>-5.6299999999999996E-3</v>
      </c>
      <c r="S34">
        <v>9.0000000000000006E-5</v>
      </c>
      <c r="T34">
        <v>-1.94808</v>
      </c>
      <c r="U34">
        <v>-1.206E-2</v>
      </c>
      <c r="V34">
        <v>-3.1469999999999998E-2</v>
      </c>
      <c r="W34">
        <v>1.01E-3</v>
      </c>
      <c r="X34">
        <v>-1.32E-3</v>
      </c>
      <c r="Y34">
        <v>-4.4600000000000004E-3</v>
      </c>
      <c r="Z34">
        <v>2.7E-2</v>
      </c>
      <c r="AA34">
        <v>7.3099999999999997E-3</v>
      </c>
    </row>
    <row r="35" spans="18:27" x14ac:dyDescent="0.4">
      <c r="R35">
        <v>0.18453</v>
      </c>
      <c r="S35">
        <v>-4.5359999999999998E-2</v>
      </c>
      <c r="T35">
        <v>4.0400000000000002E-3</v>
      </c>
      <c r="U35">
        <v>2.7000000000000001E-3</v>
      </c>
      <c r="V35">
        <v>5.1999999999999995E-4</v>
      </c>
      <c r="W35">
        <v>-9.3500000000000007E-3</v>
      </c>
      <c r="X35">
        <v>-0.20577000000000001</v>
      </c>
      <c r="Y35">
        <v>-2.7200000000000002E-3</v>
      </c>
      <c r="Z35">
        <v>-5.8E-4</v>
      </c>
      <c r="AA35">
        <v>3.0509999999999999E-2</v>
      </c>
    </row>
  </sheetData>
  <phoneticPr fontId="1"/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O13" sqref="O13"/>
    </sheetView>
  </sheetViews>
  <sheetFormatPr defaultRowHeight="18.75" x14ac:dyDescent="0.4"/>
  <cols>
    <col min="1" max="12" width="6.375" customWidth="1"/>
  </cols>
  <sheetData>
    <row r="1" spans="1:12" x14ac:dyDescent="0.4">
      <c r="A1" t="s">
        <v>23</v>
      </c>
    </row>
    <row r="2" spans="1:12" x14ac:dyDescent="0.4">
      <c r="A2">
        <v>0.28671999999999997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">
      <c r="A3">
        <v>0</v>
      </c>
      <c r="B3">
        <v>0.28671999999999997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>
        <v>0</v>
      </c>
      <c r="B4">
        <v>0</v>
      </c>
      <c r="C4">
        <v>0.28671999999999997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>
        <v>0</v>
      </c>
      <c r="B5">
        <v>0</v>
      </c>
      <c r="C5">
        <v>0</v>
      </c>
      <c r="D5">
        <v>0.52151000000000003</v>
      </c>
      <c r="E5">
        <v>0</v>
      </c>
      <c r="F5">
        <v>-1.0000000000000001E-5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>
        <v>0</v>
      </c>
      <c r="B6">
        <v>0</v>
      </c>
      <c r="C6">
        <v>0</v>
      </c>
      <c r="D6">
        <v>0</v>
      </c>
      <c r="E6">
        <v>0.20249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">
      <c r="A7">
        <v>0</v>
      </c>
      <c r="B7">
        <v>0</v>
      </c>
      <c r="C7">
        <v>0</v>
      </c>
      <c r="D7">
        <v>-1.0000000000000001E-5</v>
      </c>
      <c r="E7">
        <v>0</v>
      </c>
      <c r="F7">
        <v>0.25392999999999999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0.28539999999999999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0.28284999999999999</v>
      </c>
      <c r="I9">
        <v>0</v>
      </c>
      <c r="J9">
        <v>0</v>
      </c>
      <c r="K9">
        <v>0</v>
      </c>
      <c r="L9">
        <v>0</v>
      </c>
    </row>
    <row r="10" spans="1:1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0.37737999999999999</v>
      </c>
      <c r="J10">
        <v>0</v>
      </c>
      <c r="K10">
        <v>0</v>
      </c>
      <c r="L10">
        <v>0</v>
      </c>
    </row>
    <row r="11" spans="1:1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0.18562000000000001</v>
      </c>
      <c r="K11">
        <v>0</v>
      </c>
      <c r="L11">
        <v>0</v>
      </c>
    </row>
    <row r="12" spans="1:1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0.45223999999999998</v>
      </c>
      <c r="L12">
        <v>0</v>
      </c>
    </row>
    <row r="13" spans="1:1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0.60062000000000004</v>
      </c>
    </row>
    <row r="14" spans="1:12" x14ac:dyDescent="0.4">
      <c r="A14">
        <v>1</v>
      </c>
      <c r="B14">
        <v>-4.239878740951708E-2</v>
      </c>
      <c r="C14">
        <v>-0.38348952348257087</v>
      </c>
      <c r="D14">
        <v>0</v>
      </c>
      <c r="E14">
        <v>0</v>
      </c>
      <c r="F14">
        <v>0</v>
      </c>
    </row>
    <row r="15" spans="1:12" x14ac:dyDescent="0.4">
      <c r="A15">
        <v>0</v>
      </c>
      <c r="B15">
        <v>0.99910076710320006</v>
      </c>
      <c r="C15">
        <v>-3.6012816670836424E-2</v>
      </c>
      <c r="D15">
        <v>0</v>
      </c>
      <c r="E15">
        <v>0</v>
      </c>
      <c r="F15">
        <v>0</v>
      </c>
    </row>
    <row r="16" spans="1:12" x14ac:dyDescent="0.4">
      <c r="A16">
        <v>0</v>
      </c>
      <c r="B16">
        <v>0</v>
      </c>
      <c r="C16">
        <v>0.92284281565960269</v>
      </c>
      <c r="D16">
        <v>0</v>
      </c>
      <c r="E16">
        <v>0</v>
      </c>
      <c r="F16">
        <v>0</v>
      </c>
    </row>
    <row r="17" spans="1:6" x14ac:dyDescent="0.4">
      <c r="A17">
        <v>0</v>
      </c>
      <c r="B17">
        <v>0</v>
      </c>
      <c r="C17">
        <v>0</v>
      </c>
      <c r="D17">
        <v>-1</v>
      </c>
      <c r="E17">
        <v>4.2398787409517101E-2</v>
      </c>
      <c r="F17">
        <v>0.38348952348257098</v>
      </c>
    </row>
    <row r="18" spans="1:6" x14ac:dyDescent="0.4">
      <c r="A18">
        <v>0</v>
      </c>
      <c r="B18">
        <v>0</v>
      </c>
      <c r="C18">
        <v>0</v>
      </c>
      <c r="D18">
        <v>0</v>
      </c>
      <c r="E18">
        <v>-0.99910076710319995</v>
      </c>
      <c r="F18">
        <v>3.6012816670836403E-2</v>
      </c>
    </row>
    <row r="19" spans="1:6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-0.92284281565960302</v>
      </c>
    </row>
    <row r="21" spans="1:6" x14ac:dyDescent="0.4">
      <c r="A21">
        <f t="array" ref="A21:F26">TRANSPOSE(A14:F19)</f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">
      <c r="A22">
        <v>-4.239878740951708E-2</v>
      </c>
      <c r="B22">
        <v>0.99910076710320006</v>
      </c>
      <c r="C22">
        <v>0</v>
      </c>
      <c r="D22">
        <v>0</v>
      </c>
      <c r="E22">
        <v>0</v>
      </c>
      <c r="F22">
        <v>0</v>
      </c>
    </row>
    <row r="23" spans="1:6" x14ac:dyDescent="0.4">
      <c r="A23">
        <v>-0.38348952348257087</v>
      </c>
      <c r="B23">
        <v>-3.6012816670836424E-2</v>
      </c>
      <c r="C23">
        <v>0.92284281565960269</v>
      </c>
      <c r="D23">
        <v>0</v>
      </c>
      <c r="E23">
        <v>0</v>
      </c>
      <c r="F23">
        <v>0</v>
      </c>
    </row>
    <row r="24" spans="1:6" x14ac:dyDescent="0.4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</row>
    <row r="25" spans="1:6" x14ac:dyDescent="0.4">
      <c r="A25">
        <v>0</v>
      </c>
      <c r="B25">
        <v>0</v>
      </c>
      <c r="C25">
        <v>0</v>
      </c>
      <c r="D25">
        <v>4.2398787409517101E-2</v>
      </c>
      <c r="E25">
        <v>-0.99910076710319995</v>
      </c>
      <c r="F25">
        <v>0</v>
      </c>
    </row>
    <row r="26" spans="1:6" x14ac:dyDescent="0.4">
      <c r="A26">
        <v>0</v>
      </c>
      <c r="B26">
        <v>0</v>
      </c>
      <c r="C26">
        <v>0</v>
      </c>
      <c r="D26">
        <v>0.38348952348257098</v>
      </c>
      <c r="E26">
        <v>3.6012816670836403E-2</v>
      </c>
      <c r="F26">
        <v>-0.92284281565960302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E17" sqref="E17:G22"/>
    </sheetView>
  </sheetViews>
  <sheetFormatPr defaultRowHeight="18.75" x14ac:dyDescent="0.4"/>
  <cols>
    <col min="1" max="1" width="6.25" customWidth="1"/>
    <col min="2" max="2" width="7.875" customWidth="1"/>
    <col min="3" max="3" width="8.375" customWidth="1"/>
    <col min="4" max="4" width="8.625" customWidth="1"/>
    <col min="5" max="9" width="6.25" customWidth="1"/>
    <col min="10" max="10" width="6.5" customWidth="1"/>
    <col min="11" max="22" width="6.25" customWidth="1"/>
  </cols>
  <sheetData>
    <row r="1" spans="1:16" x14ac:dyDescent="0.4">
      <c r="A1" s="1" t="s">
        <v>3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16" x14ac:dyDescent="0.4">
      <c r="A2" s="1">
        <v>7.3019999999999996</v>
      </c>
      <c r="B2" s="1">
        <v>5.8730000000000002</v>
      </c>
      <c r="C2" s="1">
        <v>3.8820000000000001</v>
      </c>
      <c r="D2" s="1">
        <v>91.13</v>
      </c>
      <c r="E2" s="1">
        <v>112.55</v>
      </c>
      <c r="F2" s="1">
        <v>92.43</v>
      </c>
    </row>
    <row r="4" spans="1:16" x14ac:dyDescent="0.4">
      <c r="D4">
        <f>3.1415926535*D2/180</f>
        <v>1.5905185472969723</v>
      </c>
      <c r="E4">
        <f t="shared" ref="E4:F4" si="0">3.1415926535*E2/180</f>
        <v>1.9643680730634723</v>
      </c>
      <c r="F4">
        <f t="shared" si="0"/>
        <v>1.6132078275722503</v>
      </c>
      <c r="I4" t="s">
        <v>30</v>
      </c>
      <c r="J4">
        <v>7.3019999999999996</v>
      </c>
      <c r="L4" t="s">
        <v>31</v>
      </c>
      <c r="M4">
        <f>B2*COS(F4)</f>
        <v>-0.24900807845609382</v>
      </c>
      <c r="O4" t="s">
        <v>33</v>
      </c>
      <c r="P4">
        <f>C2*COS(E4)</f>
        <v>-1.4887063301593402</v>
      </c>
    </row>
    <row r="5" spans="1:16" x14ac:dyDescent="0.4">
      <c r="L5" t="s">
        <v>32</v>
      </c>
      <c r="M5">
        <f>B2*SIN(F4)</f>
        <v>5.8677188051970939</v>
      </c>
      <c r="O5" t="s">
        <v>34</v>
      </c>
      <c r="P5">
        <f>C2*(COS(D4)-COS(E4)*COS(F4))/SIN(F4)</f>
        <v>-0.13980175431618699</v>
      </c>
    </row>
    <row r="6" spans="1:16" x14ac:dyDescent="0.4">
      <c r="O6" t="s">
        <v>35</v>
      </c>
      <c r="P6">
        <f>(3.882*SQRT((SIN(E4)*SIN(E4)-(COS(D4)-COS(E4)*COS(F4))*(COS(D4)-COS(E4)*COS(F4))/(SIN(F4)*SIN(F4)))))</f>
        <v>3.5824758103905778</v>
      </c>
    </row>
    <row r="7" spans="1:16" x14ac:dyDescent="0.4">
      <c r="I7" t="s">
        <v>36</v>
      </c>
      <c r="J7">
        <f>J4*M5*P6</f>
        <v>153.49505489844879</v>
      </c>
    </row>
    <row r="8" spans="1:16" x14ac:dyDescent="0.4">
      <c r="B8" s="4">
        <f>1/7.302</f>
        <v>0.13694878115584772</v>
      </c>
      <c r="C8" s="5">
        <f>-COS(F4)/(A2*SIN(F4))</f>
        <v>5.8116883195421477E-3</v>
      </c>
      <c r="D8" s="5">
        <f>(M4*P5-M5*P4)/J7</f>
        <v>5.7136185272556358E-2</v>
      </c>
      <c r="E8" s="5"/>
      <c r="F8" s="5"/>
      <c r="G8" s="6"/>
    </row>
    <row r="9" spans="1:16" x14ac:dyDescent="0.4">
      <c r="B9" s="7">
        <v>0</v>
      </c>
      <c r="C9" s="3">
        <f>1/(5.873*SIN(3.1415926535*92.43/180))</f>
        <v>0.1704239813118329</v>
      </c>
      <c r="D9" s="3">
        <f>-J4*P5/J7</f>
        <v>6.6505882596163942E-3</v>
      </c>
      <c r="E9" s="3"/>
      <c r="F9" s="3"/>
      <c r="G9" s="8"/>
    </row>
    <row r="10" spans="1:16" x14ac:dyDescent="0.4">
      <c r="B10" s="7">
        <v>0</v>
      </c>
      <c r="C10" s="3">
        <v>0</v>
      </c>
      <c r="D10" s="3">
        <f>1/(3.882*SQRT((SIN(E4)*SIN(E4)-(COS(D4)-COS(E4)*COS(F4))*(COS(D4)-COS(E4)*COS(F4))/(SIN(F4)*SIN(F4)))))</f>
        <v>0.27913656725876829</v>
      </c>
      <c r="E10" s="3"/>
      <c r="F10" s="3"/>
      <c r="G10" s="8"/>
    </row>
    <row r="11" spans="1:16" x14ac:dyDescent="0.4">
      <c r="B11" s="7"/>
      <c r="C11" s="3"/>
      <c r="D11" s="3"/>
      <c r="E11" s="3">
        <v>1</v>
      </c>
      <c r="F11" s="3">
        <f>M4/B2</f>
        <v>-4.239878740951708E-2</v>
      </c>
      <c r="G11" s="8">
        <f>P4/C2</f>
        <v>-0.38348952348257087</v>
      </c>
    </row>
    <row r="12" spans="1:16" x14ac:dyDescent="0.4">
      <c r="B12" s="7"/>
      <c r="C12" s="3"/>
      <c r="D12" s="3"/>
      <c r="E12" s="3">
        <v>0</v>
      </c>
      <c r="F12" s="3">
        <f>M5/B2</f>
        <v>0.99910076710320006</v>
      </c>
      <c r="G12" s="8">
        <f>P5/C2</f>
        <v>-3.6012816670836424E-2</v>
      </c>
    </row>
    <row r="13" spans="1:16" x14ac:dyDescent="0.4">
      <c r="B13" s="9"/>
      <c r="C13" s="10"/>
      <c r="D13" s="10"/>
      <c r="E13" s="10">
        <v>0</v>
      </c>
      <c r="F13" s="10">
        <v>0</v>
      </c>
      <c r="G13" s="11">
        <f>P6/C2</f>
        <v>0.92284281565960269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E9" sqref="E9"/>
    </sheetView>
  </sheetViews>
  <sheetFormatPr defaultRowHeight="18.75" x14ac:dyDescent="0.4"/>
  <sheetData>
    <row r="2" spans="1:2" x14ac:dyDescent="0.4">
      <c r="A2" t="s">
        <v>24</v>
      </c>
      <c r="B2" t="s">
        <v>25</v>
      </c>
    </row>
    <row r="16" spans="1:2" x14ac:dyDescent="0.4">
      <c r="A16" t="s">
        <v>26</v>
      </c>
    </row>
    <row r="17" spans="1:10" x14ac:dyDescent="0.4">
      <c r="A17">
        <v>3.2195400000000003</v>
      </c>
      <c r="B17">
        <v>9.8700000000000558E-3</v>
      </c>
      <c r="C17">
        <v>5.7220000000000035E-2</v>
      </c>
      <c r="D17">
        <v>-6.6000000000002884E-4</v>
      </c>
      <c r="E17">
        <v>-1.3700000000000127E-3</v>
      </c>
      <c r="F17">
        <v>4.9999999999972592E-5</v>
      </c>
      <c r="G17">
        <v>-0.28129999999999999</v>
      </c>
      <c r="H17">
        <v>9.7099999999999999E-3</v>
      </c>
      <c r="I17">
        <v>-1.0200000000000001E-3</v>
      </c>
      <c r="J17">
        <v>1.66E-3</v>
      </c>
    </row>
    <row r="18" spans="1:10" x14ac:dyDescent="0.4">
      <c r="A18">
        <v>9.870000000000035E-3</v>
      </c>
      <c r="B18">
        <v>3.3379399999999997</v>
      </c>
      <c r="C18">
        <v>6.3669999999999949E-2</v>
      </c>
      <c r="D18">
        <v>2.2100000000000071E-3</v>
      </c>
      <c r="E18">
        <v>-2.3700000000000747E-3</v>
      </c>
      <c r="F18">
        <v>3.0399999999999529E-3</v>
      </c>
      <c r="G18">
        <v>-4.1410000000000002E-2</v>
      </c>
      <c r="H18">
        <v>-0.13139000000000001</v>
      </c>
      <c r="I18">
        <v>4.2999999999999999E-4</v>
      </c>
      <c r="J18">
        <v>9.1E-4</v>
      </c>
    </row>
    <row r="19" spans="1:10" x14ac:dyDescent="0.4">
      <c r="A19">
        <v>5.7220000000000049E-2</v>
      </c>
      <c r="B19">
        <v>6.3669999999999921E-2</v>
      </c>
      <c r="C19">
        <v>5.0027400000000002</v>
      </c>
      <c r="D19">
        <v>-9.700000000000316E-4</v>
      </c>
      <c r="E19">
        <v>-5.3699999999999564E-3</v>
      </c>
      <c r="F19">
        <v>-6.6999999999998333E-4</v>
      </c>
      <c r="G19">
        <v>-1.9159999999999999</v>
      </c>
      <c r="H19">
        <v>3.0929999999999999E-2</v>
      </c>
      <c r="I19">
        <v>-1.2700000000000001E-3</v>
      </c>
      <c r="J19">
        <v>1.1199999999999999E-3</v>
      </c>
    </row>
    <row r="20" spans="1:10" x14ac:dyDescent="0.4">
      <c r="A20">
        <v>-6.6000000000003924E-4</v>
      </c>
      <c r="B20">
        <v>2.2099999999999655E-3</v>
      </c>
      <c r="C20">
        <v>-9.7000000000003811E-4</v>
      </c>
      <c r="D20">
        <v>3.2943600000000002</v>
      </c>
      <c r="E20">
        <v>0.19585</v>
      </c>
      <c r="F20">
        <v>-7.2260000000000005E-2</v>
      </c>
      <c r="G20">
        <v>1.65E-3</v>
      </c>
      <c r="H20">
        <v>-2.5400000000000002E-3</v>
      </c>
      <c r="I20">
        <v>0.25391999999999998</v>
      </c>
      <c r="J20">
        <v>-3.031E-2</v>
      </c>
    </row>
    <row r="21" spans="1:10" x14ac:dyDescent="0.4">
      <c r="A21">
        <v>-1.3700000000000092E-3</v>
      </c>
      <c r="B21">
        <v>-2.3700000000000808E-3</v>
      </c>
      <c r="C21">
        <v>-5.3699999999999633E-3</v>
      </c>
      <c r="D21">
        <v>0.19585</v>
      </c>
      <c r="E21">
        <v>8.9861900000000006</v>
      </c>
      <c r="F21">
        <v>-0.17032</v>
      </c>
      <c r="G21">
        <v>-1.1100000000000001E-3</v>
      </c>
      <c r="H21">
        <v>1.34E-3</v>
      </c>
      <c r="I21">
        <v>0.66725999999999996</v>
      </c>
      <c r="J21">
        <v>0.39595999999999998</v>
      </c>
    </row>
    <row r="22" spans="1:10" x14ac:dyDescent="0.4">
      <c r="A22">
        <v>4.9999999999958281E-5</v>
      </c>
      <c r="B22">
        <v>3.0399999999999767E-3</v>
      </c>
      <c r="C22">
        <v>-6.6999999999998419E-4</v>
      </c>
      <c r="D22">
        <v>-7.2260000000000005E-2</v>
      </c>
      <c r="E22">
        <v>-0.17032</v>
      </c>
      <c r="F22">
        <v>3.7909000000000002</v>
      </c>
      <c r="G22">
        <v>1.0399999999999999E-3</v>
      </c>
      <c r="H22">
        <v>7.3999999999999999E-4</v>
      </c>
      <c r="I22">
        <v>-2.7689999999999999E-2</v>
      </c>
      <c r="J22">
        <v>0.14516000000000001</v>
      </c>
    </row>
    <row r="23" spans="1:10" x14ac:dyDescent="0.4">
      <c r="A23">
        <v>-0.28129999999999999</v>
      </c>
      <c r="B23">
        <v>-4.1410000000000002E-2</v>
      </c>
      <c r="C23">
        <v>-1.9159999999999999</v>
      </c>
      <c r="D23">
        <v>1.65E-3</v>
      </c>
      <c r="E23">
        <v>-1.1100000000000001E-3</v>
      </c>
      <c r="F23">
        <v>1.0399999999999999E-3</v>
      </c>
      <c r="G23">
        <v>15.875019999999999</v>
      </c>
      <c r="H23">
        <v>0.13571</v>
      </c>
      <c r="I23">
        <v>2.0300000000000001E-3</v>
      </c>
      <c r="J23">
        <v>2.0119999999999999E-2</v>
      </c>
    </row>
    <row r="24" spans="1:10" x14ac:dyDescent="0.4">
      <c r="A24">
        <v>9.7099999999999999E-3</v>
      </c>
      <c r="B24">
        <v>-0.13139000000000001</v>
      </c>
      <c r="C24">
        <v>3.0929999999999999E-2</v>
      </c>
      <c r="D24">
        <v>-2.5400000000000002E-3</v>
      </c>
      <c r="E24">
        <v>1.34E-3</v>
      </c>
      <c r="F24">
        <v>7.3999999999999999E-4</v>
      </c>
      <c r="G24">
        <v>0.13571</v>
      </c>
      <c r="H24">
        <v>42.117739999999998</v>
      </c>
      <c r="I24">
        <v>-4.64E-3</v>
      </c>
      <c r="J24">
        <v>-1.7700000000000001E-3</v>
      </c>
    </row>
    <row r="25" spans="1:10" x14ac:dyDescent="0.4">
      <c r="A25">
        <v>-1.0200000000000001E-3</v>
      </c>
      <c r="B25">
        <v>4.2999999999999999E-4</v>
      </c>
      <c r="C25">
        <v>-1.2700000000000001E-3</v>
      </c>
      <c r="D25">
        <v>0.25391999999999998</v>
      </c>
      <c r="E25">
        <v>0.66725999999999996</v>
      </c>
      <c r="F25">
        <v>-2.7689999999999999E-2</v>
      </c>
      <c r="G25">
        <v>2.0300000000000001E-3</v>
      </c>
      <c r="H25">
        <v>-4.64E-3</v>
      </c>
      <c r="I25">
        <v>51.078130000000002</v>
      </c>
      <c r="J25">
        <v>-0.21435000000000001</v>
      </c>
    </row>
    <row r="26" spans="1:10" x14ac:dyDescent="0.4">
      <c r="A26">
        <v>1.66E-3</v>
      </c>
      <c r="B26">
        <v>9.1E-4</v>
      </c>
      <c r="C26">
        <v>1.1199999999999999E-3</v>
      </c>
      <c r="D26">
        <v>-3.031E-2</v>
      </c>
      <c r="E26">
        <v>0.39595999999999998</v>
      </c>
      <c r="F26">
        <v>0.14516000000000001</v>
      </c>
      <c r="G26">
        <v>2.0119999999999999E-2</v>
      </c>
      <c r="H26">
        <v>-1.7700000000000001E-3</v>
      </c>
      <c r="I26">
        <v>-0.21435000000000001</v>
      </c>
      <c r="J26">
        <v>218.36571000000001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1"/>
  <sheetViews>
    <sheetView workbookViewId="0">
      <selection activeCell="K19" sqref="K19"/>
    </sheetView>
  </sheetViews>
  <sheetFormatPr defaultRowHeight="18.75" x14ac:dyDescent="0.4"/>
  <sheetData>
    <row r="7" spans="2:14" x14ac:dyDescent="0.4">
      <c r="B7" t="s">
        <v>27</v>
      </c>
      <c r="I7" t="s">
        <v>28</v>
      </c>
    </row>
    <row r="8" spans="2:14" x14ac:dyDescent="0.4">
      <c r="B8" s="4">
        <v>6.8000000000000005E-4</v>
      </c>
      <c r="C8" s="5">
        <v>5.0000000000000001E-4</v>
      </c>
      <c r="D8" s="5">
        <v>1E-3</v>
      </c>
      <c r="E8" s="5">
        <v>-1.1900000000000001E-3</v>
      </c>
      <c r="F8" s="5">
        <v>-3.8500000000000001E-3</v>
      </c>
      <c r="G8" s="6">
        <v>1.1999999999999999E-3</v>
      </c>
      <c r="I8" s="4">
        <f t="array" ref="I8:K10">(B8:D10+B16:D18)*0.5</f>
        <v>6.8000000000000005E-4</v>
      </c>
      <c r="J8" s="5">
        <v>5.0500000000000002E-4</v>
      </c>
      <c r="K8" s="5">
        <v>1.005E-3</v>
      </c>
      <c r="L8" s="5">
        <f t="array" ref="L8:N10">(E8:G10-E16:G18)*0.5</f>
        <v>-1.225E-3</v>
      </c>
      <c r="M8" s="5">
        <v>-3.8500000000000001E-3</v>
      </c>
      <c r="N8" s="6">
        <v>1.2099999999999999E-3</v>
      </c>
    </row>
    <row r="9" spans="2:14" x14ac:dyDescent="0.4">
      <c r="B9" s="7">
        <v>5.1000000000000004E-4</v>
      </c>
      <c r="C9" s="3">
        <v>-7.2000000000000005E-4</v>
      </c>
      <c r="D9" s="3">
        <v>-2.0100000000000001E-3</v>
      </c>
      <c r="E9" s="3">
        <v>-6.6E-4</v>
      </c>
      <c r="F9" s="3">
        <v>1.24E-3</v>
      </c>
      <c r="G9" s="8">
        <v>4.8999999999999998E-4</v>
      </c>
      <c r="I9" s="7">
        <v>5.0500000000000002E-4</v>
      </c>
      <c r="J9" s="3">
        <v>-7.2000000000000005E-4</v>
      </c>
      <c r="K9" s="3">
        <v>-2.0049999999999998E-3</v>
      </c>
      <c r="L9" s="3">
        <v>-6.3999999999999994E-4</v>
      </c>
      <c r="M9" s="3">
        <v>1.255E-3</v>
      </c>
      <c r="N9" s="8">
        <v>4.8999999999999998E-4</v>
      </c>
    </row>
    <row r="10" spans="2:14" x14ac:dyDescent="0.4">
      <c r="B10" s="7">
        <v>1.01E-3</v>
      </c>
      <c r="C10" s="3">
        <v>-2E-3</v>
      </c>
      <c r="D10" s="3">
        <v>-3.3500000000000001E-3</v>
      </c>
      <c r="E10" s="3">
        <v>-7.5599999999999999E-3</v>
      </c>
      <c r="F10" s="3">
        <v>-1.1100000000000001E-3</v>
      </c>
      <c r="G10" s="8">
        <v>1.8699999999999999E-3</v>
      </c>
      <c r="I10" s="7">
        <v>1.005E-3</v>
      </c>
      <c r="J10" s="3">
        <v>-2.0049999999999998E-3</v>
      </c>
      <c r="K10" s="3">
        <v>-3.3500000000000001E-3</v>
      </c>
      <c r="L10" s="3">
        <v>-7.5650000000000005E-3</v>
      </c>
      <c r="M10" s="3">
        <v>-1.1150000000000001E-3</v>
      </c>
      <c r="N10" s="8">
        <v>1.8749999999999999E-3</v>
      </c>
    </row>
    <row r="11" spans="2:14" x14ac:dyDescent="0.4">
      <c r="B11" s="7">
        <v>1.2600000000000001E-3</v>
      </c>
      <c r="C11" s="3">
        <v>6.2E-4</v>
      </c>
      <c r="D11" s="3">
        <v>7.5700000000000003E-3</v>
      </c>
      <c r="E11" s="3">
        <v>-2.96E-3</v>
      </c>
      <c r="F11" s="3">
        <v>-2.5000000000000001E-3</v>
      </c>
      <c r="G11" s="8">
        <v>1.3600000000000001E-3</v>
      </c>
      <c r="I11" s="7">
        <f t="array" ref="I11:K13">(B11:D13-B19:D21)*0.5</f>
        <v>1.225E-3</v>
      </c>
      <c r="J11" s="3">
        <v>6.3999999999999994E-4</v>
      </c>
      <c r="K11" s="3">
        <v>7.5650000000000005E-3</v>
      </c>
      <c r="L11" s="3">
        <f t="array" ref="L11:N13">(E11:G13+E19:G21)*0.5</f>
        <v>-2.96E-3</v>
      </c>
      <c r="M11" s="3">
        <v>-2.48E-3</v>
      </c>
      <c r="N11" s="8">
        <v>1.3700000000000001E-3</v>
      </c>
    </row>
    <row r="12" spans="2:14" x14ac:dyDescent="0.4">
      <c r="B12" s="7">
        <v>3.8500000000000001E-3</v>
      </c>
      <c r="C12" s="3">
        <v>-1.2700000000000001E-3</v>
      </c>
      <c r="D12" s="3">
        <v>1.1199999999999999E-3</v>
      </c>
      <c r="E12" s="3">
        <v>-2.4599999999999999E-3</v>
      </c>
      <c r="F12" s="3">
        <v>-1.209E-2</v>
      </c>
      <c r="G12" s="8">
        <v>1.09E-2</v>
      </c>
      <c r="I12" s="7">
        <v>3.8500000000000001E-3</v>
      </c>
      <c r="J12" s="3">
        <v>-1.255E-3</v>
      </c>
      <c r="K12" s="3">
        <v>1.1150000000000001E-3</v>
      </c>
      <c r="L12" s="3">
        <v>-2.48E-3</v>
      </c>
      <c r="M12" s="3">
        <v>-1.209E-2</v>
      </c>
      <c r="N12" s="8">
        <v>1.0915000000000001E-2</v>
      </c>
    </row>
    <row r="13" spans="2:14" x14ac:dyDescent="0.4">
      <c r="B13" s="9">
        <v>-1.2199999999999999E-3</v>
      </c>
      <c r="C13" s="10">
        <v>-4.8999999999999998E-4</v>
      </c>
      <c r="D13" s="10">
        <v>-1.8799999999999999E-3</v>
      </c>
      <c r="E13" s="10">
        <v>1.3799999999999999E-3</v>
      </c>
      <c r="F13" s="10">
        <v>1.093E-2</v>
      </c>
      <c r="G13" s="11">
        <v>-8.0000000000000004E-4</v>
      </c>
      <c r="I13" s="9">
        <v>-1.2099999999999999E-3</v>
      </c>
      <c r="J13" s="10">
        <v>-4.8999999999999998E-4</v>
      </c>
      <c r="K13" s="10">
        <v>-1.8749999999999999E-3</v>
      </c>
      <c r="L13" s="10">
        <v>1.3700000000000001E-3</v>
      </c>
      <c r="M13" s="10">
        <v>1.0915000000000001E-2</v>
      </c>
      <c r="N13" s="11">
        <v>-8.0000000000000004E-4</v>
      </c>
    </row>
    <row r="15" spans="2:14" x14ac:dyDescent="0.4">
      <c r="B15" s="12" t="s">
        <v>29</v>
      </c>
    </row>
    <row r="16" spans="2:14" x14ac:dyDescent="0.4">
      <c r="B16" s="4">
        <f t="array" ref="B16:G21">TRANSPOSE(B8:G13)</f>
        <v>6.8000000000000005E-4</v>
      </c>
      <c r="C16" s="5">
        <v>5.1000000000000004E-4</v>
      </c>
      <c r="D16" s="5">
        <v>1.01E-3</v>
      </c>
      <c r="E16" s="5">
        <v>1.2600000000000001E-3</v>
      </c>
      <c r="F16" s="5">
        <v>3.8500000000000001E-3</v>
      </c>
      <c r="G16" s="6">
        <v>-1.2199999999999999E-3</v>
      </c>
    </row>
    <row r="17" spans="2:7" x14ac:dyDescent="0.4">
      <c r="B17" s="7">
        <v>5.0000000000000001E-4</v>
      </c>
      <c r="C17" s="3">
        <v>-7.2000000000000005E-4</v>
      </c>
      <c r="D17" s="3">
        <v>-2E-3</v>
      </c>
      <c r="E17" s="3">
        <v>6.2E-4</v>
      </c>
      <c r="F17" s="3">
        <v>-1.2700000000000001E-3</v>
      </c>
      <c r="G17" s="8">
        <v>-4.8999999999999998E-4</v>
      </c>
    </row>
    <row r="18" spans="2:7" x14ac:dyDescent="0.4">
      <c r="B18" s="7">
        <v>1E-3</v>
      </c>
      <c r="C18" s="3">
        <v>-2.0100000000000001E-3</v>
      </c>
      <c r="D18" s="3">
        <v>-3.3500000000000001E-3</v>
      </c>
      <c r="E18" s="3">
        <v>7.5700000000000003E-3</v>
      </c>
      <c r="F18" s="3">
        <v>1.1199999999999999E-3</v>
      </c>
      <c r="G18" s="8">
        <v>-1.8799999999999999E-3</v>
      </c>
    </row>
    <row r="19" spans="2:7" x14ac:dyDescent="0.4">
      <c r="B19" s="7">
        <v>-1.1900000000000001E-3</v>
      </c>
      <c r="C19" s="3">
        <v>-6.6E-4</v>
      </c>
      <c r="D19" s="3">
        <v>-7.5599999999999999E-3</v>
      </c>
      <c r="E19" s="3">
        <v>-2.96E-3</v>
      </c>
      <c r="F19" s="3">
        <v>-2.4599999999999999E-3</v>
      </c>
      <c r="G19" s="8">
        <v>1.3799999999999999E-3</v>
      </c>
    </row>
    <row r="20" spans="2:7" x14ac:dyDescent="0.4">
      <c r="B20" s="7">
        <v>-3.8500000000000001E-3</v>
      </c>
      <c r="C20" s="3">
        <v>1.24E-3</v>
      </c>
      <c r="D20" s="3">
        <v>-1.1100000000000001E-3</v>
      </c>
      <c r="E20" s="3">
        <v>-2.5000000000000001E-3</v>
      </c>
      <c r="F20" s="3">
        <v>-1.209E-2</v>
      </c>
      <c r="G20" s="8">
        <v>1.093E-2</v>
      </c>
    </row>
    <row r="21" spans="2:7" x14ac:dyDescent="0.4">
      <c r="B21" s="9">
        <v>1.1999999999999999E-3</v>
      </c>
      <c r="C21" s="10">
        <v>4.8999999999999998E-4</v>
      </c>
      <c r="D21" s="10">
        <v>1.8699999999999999E-3</v>
      </c>
      <c r="E21" s="10">
        <v>1.3600000000000001E-3</v>
      </c>
      <c r="F21" s="10">
        <v>1.09E-2</v>
      </c>
      <c r="G21" s="11">
        <v>-8.0000000000000004E-4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c=-1</vt:lpstr>
      <vt:lpstr>c=0</vt:lpstr>
      <vt:lpstr>c=1</vt:lpstr>
      <vt:lpstr>Γ</vt:lpstr>
      <vt:lpstr>lattice constant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M.Seshimo</dc:creator>
  <cp:lastModifiedBy>MProS220X_HJlab</cp:lastModifiedBy>
  <dcterms:created xsi:type="dcterms:W3CDTF">2020-01-21T09:23:13Z</dcterms:created>
  <dcterms:modified xsi:type="dcterms:W3CDTF">2022-07-11T09:07:40Z</dcterms:modified>
</cp:coreProperties>
</file>