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c=-1" sheetId="1" r:id="rId1"/>
    <sheet name="c=0" sheetId="2" r:id="rId2"/>
    <sheet name="c=1" sheetId="3" r:id="rId3"/>
    <sheet name="面心c=-1" sheetId="7" r:id="rId4"/>
    <sheet name="面心c=0" sheetId="8" r:id="rId5"/>
    <sheet name="面心c=1" sheetId="9" r:id="rId6"/>
    <sheet name="Γ" sheetId="4" r:id="rId7"/>
    <sheet name="lattice constant" sheetId="5" r:id="rId8"/>
    <sheet name="k-path" sheetId="10" r:id="rId9"/>
    <sheet name="SO" sheetId="12" r:id="rId10"/>
    <sheet name="Sheet1" sheetId="11" r:id="rId11"/>
  </sheets>
  <calcPr calcId="144525"/>
</workbook>
</file>

<file path=xl/sharedStrings.xml><?xml version="1.0" encoding="utf-8"?>
<sst xmlns="http://schemas.openxmlformats.org/spreadsheetml/2006/main" count="256" uniqueCount="107">
  <si>
    <t>c=1</t>
  </si>
  <si>
    <t>c=-1</t>
  </si>
  <si>
    <t>b-c 15</t>
  </si>
  <si>
    <t>ab-c 24</t>
  </si>
  <si>
    <t>b</t>
  </si>
  <si>
    <t>a</t>
  </si>
  <si>
    <t>c=0</t>
  </si>
  <si>
    <t>a-c 21</t>
  </si>
  <si>
    <t>a-b-c 18</t>
  </si>
  <si>
    <t>b 16</t>
  </si>
  <si>
    <t>ab 25</t>
  </si>
  <si>
    <t>中心 13</t>
  </si>
  <si>
    <t>a 22</t>
  </si>
  <si>
    <t>a-b 19</t>
  </si>
  <si>
    <t>bc 17</t>
  </si>
  <si>
    <t>abc 26</t>
  </si>
  <si>
    <t>c 14</t>
  </si>
  <si>
    <t>ac 23</t>
  </si>
  <si>
    <t>a-bc 20</t>
  </si>
  <si>
    <t>15*</t>
  </si>
  <si>
    <t>24*</t>
  </si>
  <si>
    <t>8*</t>
  </si>
  <si>
    <t>17*</t>
  </si>
  <si>
    <t>26*</t>
  </si>
  <si>
    <t>5*</t>
  </si>
  <si>
    <t>14*</t>
  </si>
  <si>
    <t>23*</t>
  </si>
  <si>
    <t>2*</t>
  </si>
  <si>
    <t>11*</t>
  </si>
  <si>
    <t>20*</t>
  </si>
  <si>
    <t>7*</t>
  </si>
  <si>
    <t>16*</t>
  </si>
  <si>
    <t>25*</t>
  </si>
  <si>
    <t>4*</t>
  </si>
  <si>
    <t>13*</t>
  </si>
  <si>
    <t>22*</t>
  </si>
  <si>
    <t>1*</t>
  </si>
  <si>
    <t>10*</t>
  </si>
  <si>
    <t>19*</t>
  </si>
  <si>
    <t>6*</t>
  </si>
  <si>
    <t>3*</t>
  </si>
  <si>
    <t>12*</t>
  </si>
  <si>
    <t>21*</t>
  </si>
  <si>
    <r>
      <rPr>
        <sz val="11"/>
        <color theme="1"/>
        <rFont val="等线"/>
        <charset val="128"/>
        <scheme val="minor"/>
      </rPr>
      <t>1</t>
    </r>
    <r>
      <rPr>
        <sz val="11"/>
        <color theme="1"/>
        <rFont val="等线"/>
        <charset val="128"/>
        <scheme val="minor"/>
      </rPr>
      <t>2*</t>
    </r>
  </si>
  <si>
    <r>
      <rPr>
        <sz val="11"/>
        <color theme="1"/>
        <rFont val="等线"/>
        <charset val="128"/>
        <scheme val="minor"/>
      </rPr>
      <t>3</t>
    </r>
    <r>
      <rPr>
        <sz val="11"/>
        <color theme="1"/>
        <rFont val="等线"/>
        <charset val="128"/>
        <scheme val="minor"/>
      </rPr>
      <t>*</t>
    </r>
  </si>
  <si>
    <t>0*</t>
  </si>
  <si>
    <t>9*</t>
  </si>
  <si>
    <t>18*</t>
  </si>
  <si>
    <r>
      <rPr>
        <sz val="11"/>
        <color theme="1"/>
        <rFont val="等线"/>
        <charset val="128"/>
        <scheme val="minor"/>
      </rPr>
      <t>9</t>
    </r>
    <r>
      <rPr>
        <sz val="11"/>
        <color theme="1"/>
        <rFont val="等线"/>
        <charset val="128"/>
        <scheme val="minor"/>
      </rPr>
      <t>*</t>
    </r>
  </si>
  <si>
    <r>
      <rPr>
        <sz val="11"/>
        <color theme="1"/>
        <rFont val="等线"/>
        <charset val="128"/>
        <scheme val="minor"/>
      </rPr>
      <t>0</t>
    </r>
    <r>
      <rPr>
        <sz val="11"/>
        <color theme="1"/>
        <rFont val="等线"/>
        <charset val="128"/>
        <scheme val="minor"/>
      </rPr>
      <t>*</t>
    </r>
  </si>
  <si>
    <t>中心 13*</t>
  </si>
  <si>
    <t>Matrix_Γ^1/2</t>
  </si>
  <si>
    <t>c</t>
  </si>
  <si>
    <t>α</t>
  </si>
  <si>
    <t>β</t>
  </si>
  <si>
    <t>γ</t>
  </si>
  <si>
    <t>volume</t>
  </si>
  <si>
    <r>
      <rPr>
        <sz val="11"/>
        <color theme="1"/>
        <rFont val="等线"/>
        <charset val="128"/>
        <scheme val="minor"/>
      </rPr>
      <t>c</t>
    </r>
    <r>
      <rPr>
        <sz val="11"/>
        <color theme="1"/>
        <rFont val="等线"/>
        <charset val="128"/>
        <scheme val="minor"/>
      </rPr>
      <t>=2pi/V</t>
    </r>
  </si>
  <si>
    <t>b1</t>
  </si>
  <si>
    <t>b2</t>
  </si>
  <si>
    <t>b3</t>
  </si>
  <si>
    <t>route1</t>
  </si>
  <si>
    <t>Γ-Y-H-C-E-M1-A-X-H1</t>
  </si>
  <si>
    <t>long</t>
  </si>
  <si>
    <t>route2</t>
  </si>
  <si>
    <t>M-D-Z</t>
  </si>
  <si>
    <r>
      <rPr>
        <sz val="11"/>
        <color theme="1"/>
        <rFont val="等线"/>
        <charset val="128"/>
        <scheme val="minor"/>
      </rPr>
      <t>l</t>
    </r>
    <r>
      <rPr>
        <sz val="11"/>
        <color theme="1"/>
        <rFont val="等线"/>
        <charset val="128"/>
        <scheme val="minor"/>
      </rPr>
      <t>ong</t>
    </r>
  </si>
  <si>
    <t>route3</t>
  </si>
  <si>
    <t>Y-D</t>
  </si>
  <si>
    <t>Γ</t>
  </si>
  <si>
    <t>M</t>
  </si>
  <si>
    <t>Y</t>
  </si>
  <si>
    <t>A</t>
  </si>
  <si>
    <t>D</t>
  </si>
  <si>
    <t>C</t>
  </si>
  <si>
    <t>H</t>
  </si>
  <si>
    <t>Z</t>
  </si>
  <si>
    <t>D1</t>
  </si>
  <si>
    <t>E</t>
  </si>
  <si>
    <t>M1</t>
  </si>
  <si>
    <t>H1</t>
  </si>
  <si>
    <t>X</t>
  </si>
  <si>
    <t>H2</t>
  </si>
  <si>
    <t>M2</t>
  </si>
  <si>
    <t>Y1</t>
  </si>
  <si>
    <r>
      <rPr>
        <sz val="11"/>
        <color theme="1"/>
        <rFont val="等线"/>
        <charset val="128"/>
        <scheme val="minor"/>
      </rPr>
      <t>b</t>
    </r>
    <r>
      <rPr>
        <sz val="11"/>
        <color theme="1"/>
        <rFont val="等线"/>
        <charset val="128"/>
        <scheme val="minor"/>
      </rPr>
      <t>3/b1*cos</t>
    </r>
  </si>
  <si>
    <r>
      <rPr>
        <sz val="11"/>
        <color theme="1"/>
        <rFont val="等线"/>
        <charset val="128"/>
        <scheme val="minor"/>
      </rPr>
      <t>b</t>
    </r>
    <r>
      <rPr>
        <sz val="11"/>
        <color theme="1"/>
        <rFont val="等线"/>
        <charset val="128"/>
        <scheme val="minor"/>
      </rPr>
      <t>1/b3*cos</t>
    </r>
  </si>
  <si>
    <r>
      <rPr>
        <sz val="11"/>
        <color theme="1"/>
        <rFont val="等线"/>
        <charset val="128"/>
        <scheme val="minor"/>
      </rPr>
      <t>m</t>
    </r>
    <r>
      <rPr>
        <sz val="11"/>
        <color theme="1"/>
        <rFont val="等线"/>
        <charset val="128"/>
        <scheme val="minor"/>
      </rPr>
      <t>1</t>
    </r>
  </si>
  <si>
    <r>
      <rPr>
        <sz val="11"/>
        <color theme="1"/>
        <rFont val="等线"/>
        <charset val="128"/>
        <scheme val="minor"/>
      </rPr>
      <t>m</t>
    </r>
    <r>
      <rPr>
        <sz val="11"/>
        <color theme="1"/>
        <rFont val="等线"/>
        <charset val="128"/>
        <scheme val="minor"/>
      </rPr>
      <t>2</t>
    </r>
  </si>
  <si>
    <r>
      <rPr>
        <sz val="11"/>
        <color theme="1"/>
        <rFont val="等线"/>
        <charset val="128"/>
        <scheme val="minor"/>
      </rPr>
      <t>m</t>
    </r>
    <r>
      <rPr>
        <sz val="11"/>
        <color theme="1"/>
        <rFont val="等线"/>
        <charset val="128"/>
        <scheme val="minor"/>
      </rPr>
      <t>3</t>
    </r>
  </si>
  <si>
    <t>M(b)</t>
  </si>
  <si>
    <t>R（b）</t>
  </si>
  <si>
    <t>i</t>
  </si>
  <si>
    <r>
      <rPr>
        <sz val="11"/>
        <color theme="1"/>
        <rFont val="等线"/>
        <charset val="128"/>
        <scheme val="minor"/>
      </rPr>
      <t>s</t>
    </r>
    <r>
      <rPr>
        <sz val="11"/>
        <color theme="1"/>
        <rFont val="等线"/>
        <charset val="128"/>
        <scheme val="minor"/>
      </rPr>
      <t>s</t>
    </r>
  </si>
  <si>
    <t>ONIOM(B3LYP/6-311G**:HF/3-21G)</t>
  </si>
  <si>
    <t>Opt</t>
  </si>
  <si>
    <t>Freq=(HPMode,Raman)</t>
  </si>
  <si>
    <r>
      <rPr>
        <sz val="11"/>
        <color theme="1"/>
        <rFont val="等线"/>
        <charset val="128"/>
        <scheme val="minor"/>
      </rPr>
      <t>a</t>
    </r>
    <r>
      <rPr>
        <sz val="11"/>
        <color theme="1"/>
        <rFont val="等线"/>
        <charset val="128"/>
        <scheme val="minor"/>
      </rPr>
      <t>c</t>
    </r>
  </si>
  <si>
    <t>Ⅶ</t>
  </si>
  <si>
    <t>2ixiy</t>
  </si>
  <si>
    <r>
      <rPr>
        <sz val="11"/>
        <color theme="1"/>
        <rFont val="等线"/>
        <charset val="128"/>
        <scheme val="minor"/>
      </rPr>
      <t>2</t>
    </r>
    <r>
      <rPr>
        <sz val="11"/>
        <color theme="1"/>
        <rFont val="等线"/>
        <charset val="128"/>
        <scheme val="minor"/>
      </rPr>
      <t>ixiyiz</t>
    </r>
  </si>
  <si>
    <r>
      <rPr>
        <sz val="11"/>
        <color theme="1"/>
        <rFont val="等线"/>
        <charset val="128"/>
        <scheme val="minor"/>
      </rPr>
      <t>t</t>
    </r>
    <r>
      <rPr>
        <sz val="11"/>
        <color theme="1"/>
        <rFont val="等线"/>
        <charset val="128"/>
        <scheme val="minor"/>
      </rPr>
      <t>x</t>
    </r>
  </si>
  <si>
    <r>
      <rPr>
        <sz val="11"/>
        <color theme="1"/>
        <rFont val="等线"/>
        <charset val="128"/>
        <scheme val="minor"/>
      </rPr>
      <t>t</t>
    </r>
    <r>
      <rPr>
        <sz val="11"/>
        <color theme="1"/>
        <rFont val="等线"/>
        <charset val="128"/>
        <scheme val="minor"/>
      </rPr>
      <t>y</t>
    </r>
  </si>
  <si>
    <r>
      <rPr>
        <sz val="11"/>
        <color theme="1"/>
        <rFont val="等线"/>
        <charset val="128"/>
        <scheme val="minor"/>
      </rPr>
      <t>t</t>
    </r>
    <r>
      <rPr>
        <sz val="11"/>
        <color theme="1"/>
        <rFont val="等线"/>
        <charset val="128"/>
        <scheme val="minor"/>
      </rPr>
      <t>z</t>
    </r>
  </si>
  <si>
    <t>rx</t>
  </si>
  <si>
    <t>ry</t>
  </si>
  <si>
    <t>rz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</si>
</sst>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28"/>
      <scheme val="minor"/>
    </font>
    <font>
      <sz val="11"/>
      <name val="等线"/>
      <charset val="128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6" applyNumberFormat="0" applyFill="0" applyAlignment="0" applyProtection="0">
      <alignment vertical="center"/>
    </xf>
    <xf numFmtId="0" fontId="14" fillId="0" borderId="3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3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7" borderId="38" applyNumberFormat="0" applyAlignment="0" applyProtection="0">
      <alignment vertical="center"/>
    </xf>
    <xf numFmtId="0" fontId="16" fillId="17" borderId="34" applyNumberFormat="0" applyAlignment="0" applyProtection="0">
      <alignment vertical="center"/>
    </xf>
    <xf numFmtId="0" fontId="17" fillId="18" borderId="3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40" applyNumberFormat="0" applyFill="0" applyAlignment="0" applyProtection="0">
      <alignment vertical="center"/>
    </xf>
    <xf numFmtId="0" fontId="19" fillId="0" borderId="41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0" borderId="0" xfId="0" applyAlignment="1">
      <alignment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2" fillId="0" borderId="33" xfId="0" applyFont="1" applyBorder="1" applyAlignment="1">
      <alignment vertical="center"/>
    </xf>
    <xf numFmtId="0" fontId="2" fillId="5" borderId="33" xfId="0" applyFont="1" applyFill="1" applyBorder="1" applyAlignment="1">
      <alignment vertical="center"/>
    </xf>
    <xf numFmtId="0" fontId="0" fillId="0" borderId="26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6" borderId="33" xfId="0" applyFont="1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33" xfId="0" applyBorder="1" applyAlignment="1">
      <alignment vertical="center"/>
    </xf>
    <xf numFmtId="0" fontId="0" fillId="7" borderId="33" xfId="0" applyFill="1" applyBorder="1" applyAlignment="1">
      <alignment vertical="center"/>
    </xf>
    <xf numFmtId="0" fontId="0" fillId="5" borderId="25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>
      <xdr:nvCxnSpPr>
        <xdr:cNvPr id="14" name="直線矢印コネクタ 13"/>
        <xdr:cNvCxnSpPr/>
      </xdr:nvCxnSpPr>
      <xdr:spPr>
        <a:xfrm>
          <a:off x="95250" y="844550"/>
          <a:ext cx="59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>
      <xdr:nvCxnSpPr>
        <xdr:cNvPr id="15" name="直線矢印コネクタ 14"/>
        <xdr:cNvCxnSpPr/>
      </xdr:nvCxnSpPr>
      <xdr:spPr>
        <a:xfrm>
          <a:off x="88900" y="1755775"/>
          <a:ext cx="59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>
      <xdr:nvCxnSpPr>
        <xdr:cNvPr id="16" name="直線矢印コネクタ 15"/>
        <xdr:cNvCxnSpPr/>
      </xdr:nvCxnSpPr>
      <xdr:spPr>
        <a:xfrm>
          <a:off x="76200" y="2667000"/>
          <a:ext cx="59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>
      <xdr:nvCxnSpPr>
        <xdr:cNvPr id="17" name="直線矢印コネクタ 16"/>
        <xdr:cNvCxnSpPr/>
      </xdr:nvCxnSpPr>
      <xdr:spPr>
        <a:xfrm rot="16200000">
          <a:off x="-154940" y="244094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>
      <xdr:nvCxnSpPr>
        <xdr:cNvPr id="18" name="直線矢印コネクタ 17"/>
        <xdr:cNvCxnSpPr/>
      </xdr:nvCxnSpPr>
      <xdr:spPr>
        <a:xfrm rot="16200000">
          <a:off x="-142240" y="1517015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>
      <xdr:nvCxnSpPr>
        <xdr:cNvPr id="19" name="直線矢印コネクタ 18"/>
        <xdr:cNvCxnSpPr/>
      </xdr:nvCxnSpPr>
      <xdr:spPr>
        <a:xfrm rot="16200000">
          <a:off x="-135890" y="61849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>
      <xdr:nvCxnSpPr>
        <xdr:cNvPr id="8" name="直線矢印コネクタ 7"/>
        <xdr:cNvCxnSpPr/>
      </xdr:nvCxnSpPr>
      <xdr:spPr>
        <a:xfrm>
          <a:off x="95250" y="844550"/>
          <a:ext cx="730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>
      <xdr:nvCxnSpPr>
        <xdr:cNvPr id="9" name="直線矢印コネクタ 8"/>
        <xdr:cNvCxnSpPr/>
      </xdr:nvCxnSpPr>
      <xdr:spPr>
        <a:xfrm>
          <a:off x="88900" y="1755775"/>
          <a:ext cx="730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>
      <xdr:nvCxnSpPr>
        <xdr:cNvPr id="10" name="直線矢印コネクタ 9"/>
        <xdr:cNvCxnSpPr/>
      </xdr:nvCxnSpPr>
      <xdr:spPr>
        <a:xfrm>
          <a:off x="76200" y="2667000"/>
          <a:ext cx="730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>
      <xdr:nvCxnSpPr>
        <xdr:cNvPr id="11" name="直線矢印コネクタ 10"/>
        <xdr:cNvCxnSpPr/>
      </xdr:nvCxnSpPr>
      <xdr:spPr>
        <a:xfrm rot="16200000">
          <a:off x="-154940" y="244094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>
      <xdr:nvCxnSpPr>
        <xdr:cNvPr id="12" name="直線矢印コネクタ 11"/>
        <xdr:cNvCxnSpPr/>
      </xdr:nvCxnSpPr>
      <xdr:spPr>
        <a:xfrm rot="16200000">
          <a:off x="-142240" y="1517015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>
      <xdr:nvCxnSpPr>
        <xdr:cNvPr id="13" name="直線矢印コネクタ 12"/>
        <xdr:cNvCxnSpPr/>
      </xdr:nvCxnSpPr>
      <xdr:spPr>
        <a:xfrm rot="16200000">
          <a:off x="-135890" y="61849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>
      <xdr:nvCxnSpPr>
        <xdr:cNvPr id="2" name="直線矢印コネクタ 1"/>
        <xdr:cNvCxnSpPr/>
      </xdr:nvCxnSpPr>
      <xdr:spPr>
        <a:xfrm>
          <a:off x="95250" y="84455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>
      <xdr:nvCxnSpPr>
        <xdr:cNvPr id="3" name="直線矢印コネクタ 2"/>
        <xdr:cNvCxnSpPr/>
      </xdr:nvCxnSpPr>
      <xdr:spPr>
        <a:xfrm>
          <a:off x="88900" y="1755775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>
      <xdr:nvCxnSpPr>
        <xdr:cNvPr id="4" name="直線矢印コネクタ 3"/>
        <xdr:cNvCxnSpPr/>
      </xdr:nvCxnSpPr>
      <xdr:spPr>
        <a:xfrm>
          <a:off x="76200" y="266700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>
      <xdr:nvCxnSpPr>
        <xdr:cNvPr id="5" name="直線矢印コネクタ 4"/>
        <xdr:cNvCxnSpPr/>
      </xdr:nvCxnSpPr>
      <xdr:spPr>
        <a:xfrm rot="16200000">
          <a:off x="-154940" y="244094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>
      <xdr:nvCxnSpPr>
        <xdr:cNvPr id="6" name="直線矢印コネクタ 5"/>
        <xdr:cNvCxnSpPr/>
      </xdr:nvCxnSpPr>
      <xdr:spPr>
        <a:xfrm rot="16200000">
          <a:off x="-142240" y="1517015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>
      <xdr:nvCxnSpPr>
        <xdr:cNvPr id="7" name="直線矢印コネクタ 6"/>
        <xdr:cNvCxnSpPr/>
      </xdr:nvCxnSpPr>
      <xdr:spPr>
        <a:xfrm rot="16200000">
          <a:off x="-135890" y="61849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>
      <xdr:nvCxnSpPr>
        <xdr:cNvPr id="5" name="直線矢印コネクタ 4"/>
        <xdr:cNvCxnSpPr/>
      </xdr:nvCxnSpPr>
      <xdr:spPr>
        <a:xfrm>
          <a:off x="95250" y="844550"/>
          <a:ext cx="654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>
      <xdr:nvCxnSpPr>
        <xdr:cNvPr id="6" name="直線矢印コネクタ 5"/>
        <xdr:cNvCxnSpPr/>
      </xdr:nvCxnSpPr>
      <xdr:spPr>
        <a:xfrm>
          <a:off x="88900" y="1755775"/>
          <a:ext cx="654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>
      <xdr:nvCxnSpPr>
        <xdr:cNvPr id="7" name="直線矢印コネクタ 6"/>
        <xdr:cNvCxnSpPr/>
      </xdr:nvCxnSpPr>
      <xdr:spPr>
        <a:xfrm>
          <a:off x="76200" y="2667000"/>
          <a:ext cx="654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>
      <xdr:nvCxnSpPr>
        <xdr:cNvPr id="8" name="直線矢印コネクタ 7"/>
        <xdr:cNvCxnSpPr/>
      </xdr:nvCxnSpPr>
      <xdr:spPr>
        <a:xfrm rot="16200000">
          <a:off x="-154940" y="244094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>
      <xdr:nvCxnSpPr>
        <xdr:cNvPr id="9" name="直線矢印コネクタ 8"/>
        <xdr:cNvCxnSpPr/>
      </xdr:nvCxnSpPr>
      <xdr:spPr>
        <a:xfrm rot="16200000">
          <a:off x="-142240" y="1517015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>
      <xdr:nvCxnSpPr>
        <xdr:cNvPr id="10" name="直線矢印コネクタ 9"/>
        <xdr:cNvCxnSpPr/>
      </xdr:nvCxnSpPr>
      <xdr:spPr>
        <a:xfrm rot="16200000">
          <a:off x="-135890" y="61849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>
      <xdr:nvCxnSpPr>
        <xdr:cNvPr id="11" name="直線矢印コネクタ 10"/>
        <xdr:cNvCxnSpPr/>
      </xdr:nvCxnSpPr>
      <xdr:spPr>
        <a:xfrm>
          <a:off x="95250" y="844550"/>
          <a:ext cx="654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>
      <xdr:nvCxnSpPr>
        <xdr:cNvPr id="12" name="直線矢印コネクタ 11"/>
        <xdr:cNvCxnSpPr/>
      </xdr:nvCxnSpPr>
      <xdr:spPr>
        <a:xfrm>
          <a:off x="88900" y="1755775"/>
          <a:ext cx="654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>
      <xdr:nvCxnSpPr>
        <xdr:cNvPr id="13" name="直線矢印コネクタ 12"/>
        <xdr:cNvCxnSpPr/>
      </xdr:nvCxnSpPr>
      <xdr:spPr>
        <a:xfrm>
          <a:off x="76200" y="2667000"/>
          <a:ext cx="654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>
      <xdr:nvCxnSpPr>
        <xdr:cNvPr id="14" name="直線矢印コネクタ 13"/>
        <xdr:cNvCxnSpPr/>
      </xdr:nvCxnSpPr>
      <xdr:spPr>
        <a:xfrm rot="16200000">
          <a:off x="-154940" y="244094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>
      <xdr:nvCxnSpPr>
        <xdr:cNvPr id="15" name="直線矢印コネクタ 14"/>
        <xdr:cNvCxnSpPr/>
      </xdr:nvCxnSpPr>
      <xdr:spPr>
        <a:xfrm rot="16200000">
          <a:off x="-142240" y="1517015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>
      <xdr:nvCxnSpPr>
        <xdr:cNvPr id="16" name="直線矢印コネクタ 15"/>
        <xdr:cNvCxnSpPr/>
      </xdr:nvCxnSpPr>
      <xdr:spPr>
        <a:xfrm rot="16200000">
          <a:off x="-135890" y="61849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>
      <xdr:nvCxnSpPr>
        <xdr:cNvPr id="2" name="直線矢印コネクタ 1"/>
        <xdr:cNvCxnSpPr/>
      </xdr:nvCxnSpPr>
      <xdr:spPr>
        <a:xfrm>
          <a:off x="95250" y="844550"/>
          <a:ext cx="63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>
      <xdr:nvCxnSpPr>
        <xdr:cNvPr id="3" name="直線矢印コネクタ 2"/>
        <xdr:cNvCxnSpPr/>
      </xdr:nvCxnSpPr>
      <xdr:spPr>
        <a:xfrm>
          <a:off x="88900" y="1755775"/>
          <a:ext cx="63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>
      <xdr:nvCxnSpPr>
        <xdr:cNvPr id="4" name="直線矢印コネクタ 3"/>
        <xdr:cNvCxnSpPr/>
      </xdr:nvCxnSpPr>
      <xdr:spPr>
        <a:xfrm>
          <a:off x="76200" y="2667000"/>
          <a:ext cx="63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>
      <xdr:nvCxnSpPr>
        <xdr:cNvPr id="5" name="直線矢印コネクタ 4"/>
        <xdr:cNvCxnSpPr/>
      </xdr:nvCxnSpPr>
      <xdr:spPr>
        <a:xfrm rot="16200000">
          <a:off x="-154940" y="244094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>
      <xdr:nvCxnSpPr>
        <xdr:cNvPr id="6" name="直線矢印コネクタ 5"/>
        <xdr:cNvCxnSpPr/>
      </xdr:nvCxnSpPr>
      <xdr:spPr>
        <a:xfrm rot="16200000">
          <a:off x="-142240" y="1517015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>
      <xdr:nvCxnSpPr>
        <xdr:cNvPr id="7" name="直線矢印コネクタ 6"/>
        <xdr:cNvCxnSpPr/>
      </xdr:nvCxnSpPr>
      <xdr:spPr>
        <a:xfrm rot="16200000">
          <a:off x="-135890" y="61849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>
      <xdr:nvCxnSpPr>
        <xdr:cNvPr id="2" name="直線矢印コネクタ 1"/>
        <xdr:cNvCxnSpPr/>
      </xdr:nvCxnSpPr>
      <xdr:spPr>
        <a:xfrm>
          <a:off x="95250" y="844550"/>
          <a:ext cx="720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>
      <xdr:nvCxnSpPr>
        <xdr:cNvPr id="3" name="直線矢印コネクタ 2"/>
        <xdr:cNvCxnSpPr/>
      </xdr:nvCxnSpPr>
      <xdr:spPr>
        <a:xfrm>
          <a:off x="88900" y="1755775"/>
          <a:ext cx="720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>
      <xdr:nvCxnSpPr>
        <xdr:cNvPr id="4" name="直線矢印コネクタ 3"/>
        <xdr:cNvCxnSpPr/>
      </xdr:nvCxnSpPr>
      <xdr:spPr>
        <a:xfrm>
          <a:off x="76200" y="2667000"/>
          <a:ext cx="720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>
      <xdr:nvCxnSpPr>
        <xdr:cNvPr id="5" name="直線矢印コネクタ 4"/>
        <xdr:cNvCxnSpPr/>
      </xdr:nvCxnSpPr>
      <xdr:spPr>
        <a:xfrm rot="16200000">
          <a:off x="-154940" y="244094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>
      <xdr:nvCxnSpPr>
        <xdr:cNvPr id="6" name="直線矢印コネクタ 5"/>
        <xdr:cNvCxnSpPr/>
      </xdr:nvCxnSpPr>
      <xdr:spPr>
        <a:xfrm rot="16200000">
          <a:off x="-142240" y="1517015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>
      <xdr:nvCxnSpPr>
        <xdr:cNvPr id="7" name="直線矢印コネクタ 6"/>
        <xdr:cNvCxnSpPr/>
      </xdr:nvCxnSpPr>
      <xdr:spPr>
        <a:xfrm rot="16200000">
          <a:off x="-135890" y="61849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267970</xdr:colOff>
      <xdr:row>22</xdr:row>
      <xdr:rowOff>97155</xdr:rowOff>
    </xdr:from>
    <xdr:to>
      <xdr:col>5</xdr:col>
      <xdr:colOff>548640</xdr:colOff>
      <xdr:row>44</xdr:row>
      <xdr:rowOff>58420</xdr:rowOff>
    </xdr:to>
    <xdr:pic>
      <xdr:nvPicPr>
        <xdr:cNvPr id="2" name="図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7970" y="4078605"/>
          <a:ext cx="3709670" cy="39427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114300</xdr:colOff>
      <xdr:row>79</xdr:row>
      <xdr:rowOff>57150</xdr:rowOff>
    </xdr:from>
    <xdr:to>
      <xdr:col>19</xdr:col>
      <xdr:colOff>285300</xdr:colOff>
      <xdr:row>88</xdr:row>
      <xdr:rowOff>104499</xdr:rowOff>
    </xdr:to>
    <xdr:pic>
      <xdr:nvPicPr>
        <xdr:cNvPr id="2" name="図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715500" y="14506575"/>
          <a:ext cx="3599815" cy="1694815"/>
        </a:xfrm>
        <a:prstGeom prst="rect">
          <a:avLst/>
        </a:prstGeom>
      </xdr:spPr>
    </xdr:pic>
    <xdr:clientData/>
  </xdr:twoCellAnchor>
  <xdr:twoCellAnchor editAs="oneCell">
    <xdr:from>
      <xdr:col>14</xdr:col>
      <xdr:colOff>371475</xdr:colOff>
      <xdr:row>88</xdr:row>
      <xdr:rowOff>180975</xdr:rowOff>
    </xdr:from>
    <xdr:to>
      <xdr:col>19</xdr:col>
      <xdr:colOff>199618</xdr:colOff>
      <xdr:row>98</xdr:row>
      <xdr:rowOff>18773</xdr:rowOff>
    </xdr:to>
    <xdr:pic>
      <xdr:nvPicPr>
        <xdr:cNvPr id="3" name="図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972675" y="16278225"/>
          <a:ext cx="3256915" cy="1647190"/>
        </a:xfrm>
        <a:prstGeom prst="rect">
          <a:avLst/>
        </a:prstGeom>
      </xdr:spPr>
    </xdr:pic>
    <xdr:clientData/>
  </xdr:twoCellAnchor>
  <xdr:twoCellAnchor editAs="oneCell">
    <xdr:from>
      <xdr:col>14</xdr:col>
      <xdr:colOff>161924</xdr:colOff>
      <xdr:row>66</xdr:row>
      <xdr:rowOff>0</xdr:rowOff>
    </xdr:from>
    <xdr:to>
      <xdr:col>19</xdr:col>
      <xdr:colOff>86163</xdr:colOff>
      <xdr:row>75</xdr:row>
      <xdr:rowOff>176893</xdr:rowOff>
    </xdr:to>
    <xdr:pic>
      <xdr:nvPicPr>
        <xdr:cNvPr id="4" name="図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762490" y="12077700"/>
          <a:ext cx="3353435" cy="1814830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98</xdr:row>
      <xdr:rowOff>0</xdr:rowOff>
    </xdr:from>
    <xdr:to>
      <xdr:col>19</xdr:col>
      <xdr:colOff>9112</xdr:colOff>
      <xdr:row>107</xdr:row>
      <xdr:rowOff>9256</xdr:rowOff>
    </xdr:to>
    <xdr:pic>
      <xdr:nvPicPr>
        <xdr:cNvPr id="6" name="図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734550" y="17907000"/>
          <a:ext cx="3304540" cy="1637665"/>
        </a:xfrm>
        <a:prstGeom prst="rect">
          <a:avLst/>
        </a:prstGeom>
      </xdr:spPr>
    </xdr:pic>
    <xdr:clientData/>
  </xdr:twoCellAnchor>
  <xdr:twoCellAnchor editAs="oneCell">
    <xdr:from>
      <xdr:col>14</xdr:col>
      <xdr:colOff>108857</xdr:colOff>
      <xdr:row>107</xdr:row>
      <xdr:rowOff>231322</xdr:rowOff>
    </xdr:from>
    <xdr:to>
      <xdr:col>18</xdr:col>
      <xdr:colOff>654095</xdr:colOff>
      <xdr:row>117</xdr:row>
      <xdr:rowOff>26942</xdr:rowOff>
    </xdr:to>
    <xdr:pic>
      <xdr:nvPicPr>
        <xdr:cNvPr id="8" name="図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709785" y="19716750"/>
          <a:ext cx="3288665" cy="165544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118</xdr:row>
      <xdr:rowOff>0</xdr:rowOff>
    </xdr:from>
    <xdr:to>
      <xdr:col>18</xdr:col>
      <xdr:colOff>545238</xdr:colOff>
      <xdr:row>127</xdr:row>
      <xdr:rowOff>31025</xdr:rowOff>
    </xdr:to>
    <xdr:pic>
      <xdr:nvPicPr>
        <xdr:cNvPr id="9" name="図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601200" y="21526500"/>
          <a:ext cx="3288030" cy="1659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3"/>
  <sheetViews>
    <sheetView zoomScale="70" zoomScaleNormal="70" workbookViewId="0">
      <selection activeCell="AD43" sqref="A1:AD43"/>
    </sheetView>
  </sheetViews>
  <sheetFormatPr defaultColWidth="9" defaultRowHeight="14.25"/>
  <cols>
    <col min="1" max="1" width="3.375" customWidth="1"/>
    <col min="2" max="2" width="3.125" customWidth="1"/>
    <col min="3" max="3" width="3.875" customWidth="1"/>
    <col min="4" max="4" width="4.25" customWidth="1"/>
    <col min="5" max="5" width="4.5" customWidth="1"/>
  </cols>
  <sheetData>
    <row r="1" spans="1:24">
      <c r="A1" s="32"/>
      <c r="B1" s="32" t="s">
        <v>0</v>
      </c>
      <c r="C1" s="32"/>
      <c r="D1" s="32"/>
      <c r="E1" s="32"/>
      <c r="F1" s="32" t="s">
        <v>1</v>
      </c>
      <c r="G1" s="32" t="s">
        <v>2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 t="s">
        <v>3</v>
      </c>
      <c r="S1" s="32"/>
      <c r="T1" s="32"/>
      <c r="U1" s="32"/>
      <c r="V1" s="32"/>
      <c r="W1" s="32"/>
      <c r="X1" s="32"/>
    </row>
    <row r="2" spans="1:24">
      <c r="A2" s="32" t="s">
        <v>4</v>
      </c>
      <c r="B2" s="56">
        <v>8</v>
      </c>
      <c r="C2" s="57">
        <v>17</v>
      </c>
      <c r="D2" s="57">
        <v>26</v>
      </c>
      <c r="E2" s="32"/>
      <c r="F2" s="32"/>
      <c r="G2" s="48"/>
      <c r="H2" s="48"/>
      <c r="I2" s="48"/>
      <c r="J2" s="48"/>
      <c r="K2" s="48"/>
      <c r="L2" s="48"/>
      <c r="M2" s="32"/>
      <c r="N2" s="32"/>
      <c r="O2" s="32"/>
      <c r="P2" s="32"/>
      <c r="Q2" s="32"/>
      <c r="R2" s="48"/>
      <c r="S2" s="48"/>
      <c r="T2" s="48"/>
      <c r="U2" s="48"/>
      <c r="V2" s="48"/>
      <c r="W2" s="48"/>
      <c r="X2" s="32"/>
    </row>
    <row r="3" spans="1:24">
      <c r="A3" s="32"/>
      <c r="B3" s="56">
        <v>5</v>
      </c>
      <c r="C3" s="57">
        <v>14</v>
      </c>
      <c r="D3" s="57">
        <v>23</v>
      </c>
      <c r="E3" s="32"/>
      <c r="F3" s="32"/>
      <c r="G3" s="48"/>
      <c r="H3" s="48"/>
      <c r="I3" s="48"/>
      <c r="J3" s="48"/>
      <c r="K3" s="48"/>
      <c r="L3" s="48"/>
      <c r="M3" s="32"/>
      <c r="N3" s="32"/>
      <c r="O3" s="32"/>
      <c r="P3" s="32"/>
      <c r="Q3" s="32"/>
      <c r="R3" s="48"/>
      <c r="S3" s="48"/>
      <c r="T3" s="48"/>
      <c r="U3" s="48"/>
      <c r="V3" s="48"/>
      <c r="W3" s="48"/>
      <c r="X3" s="32"/>
    </row>
    <row r="4" spans="1:24">
      <c r="A4" s="32"/>
      <c r="B4" s="56">
        <v>2</v>
      </c>
      <c r="C4" s="56">
        <v>11</v>
      </c>
      <c r="D4" s="57">
        <v>20</v>
      </c>
      <c r="E4" s="32"/>
      <c r="F4" s="32"/>
      <c r="G4" s="48"/>
      <c r="H4" s="48"/>
      <c r="I4" s="48"/>
      <c r="J4" s="48"/>
      <c r="K4" s="48"/>
      <c r="L4" s="48"/>
      <c r="M4" s="32"/>
      <c r="N4" s="32"/>
      <c r="O4" s="32"/>
      <c r="P4" s="32"/>
      <c r="Q4" s="32"/>
      <c r="R4" s="48"/>
      <c r="S4" s="48"/>
      <c r="T4" s="48"/>
      <c r="U4" s="48"/>
      <c r="V4" s="48"/>
      <c r="W4" s="48"/>
      <c r="X4" s="32"/>
    </row>
    <row r="5" spans="1:24">
      <c r="A5" s="32"/>
      <c r="B5" s="32"/>
      <c r="C5" s="32"/>
      <c r="D5" s="32" t="s">
        <v>5</v>
      </c>
      <c r="E5" s="32"/>
      <c r="F5" s="32"/>
      <c r="G5" s="48"/>
      <c r="H5" s="48"/>
      <c r="I5" s="48"/>
      <c r="J5" s="48"/>
      <c r="K5" s="48"/>
      <c r="L5" s="48"/>
      <c r="M5" s="32"/>
      <c r="N5" s="32"/>
      <c r="O5" s="32"/>
      <c r="P5" s="32"/>
      <c r="Q5" s="32"/>
      <c r="R5" s="48"/>
      <c r="S5" s="48"/>
      <c r="T5" s="48"/>
      <c r="U5" s="48"/>
      <c r="V5" s="48"/>
      <c r="W5" s="48"/>
      <c r="X5" s="32"/>
    </row>
    <row r="6" spans="1:24">
      <c r="A6" s="32"/>
      <c r="B6" s="32" t="s">
        <v>6</v>
      </c>
      <c r="C6" s="32"/>
      <c r="D6" s="32"/>
      <c r="E6" s="32"/>
      <c r="F6" s="32"/>
      <c r="G6" s="48"/>
      <c r="H6" s="48"/>
      <c r="I6" s="48"/>
      <c r="J6" s="48"/>
      <c r="K6" s="48"/>
      <c r="L6" s="48"/>
      <c r="M6" s="32"/>
      <c r="N6" s="32"/>
      <c r="O6" s="32"/>
      <c r="P6" s="32"/>
      <c r="Q6" s="32"/>
      <c r="R6" s="48"/>
      <c r="S6" s="48"/>
      <c r="T6" s="48"/>
      <c r="U6" s="48"/>
      <c r="V6" s="48"/>
      <c r="W6" s="48"/>
      <c r="X6" s="32"/>
    </row>
    <row r="7" spans="1:24">
      <c r="A7" s="32" t="s">
        <v>4</v>
      </c>
      <c r="B7" s="56">
        <v>7</v>
      </c>
      <c r="C7" s="57">
        <v>16</v>
      </c>
      <c r="D7" s="57">
        <v>25</v>
      </c>
      <c r="E7" s="32"/>
      <c r="F7" s="32"/>
      <c r="G7" s="48"/>
      <c r="H7" s="48"/>
      <c r="I7" s="48"/>
      <c r="J7" s="48"/>
      <c r="K7" s="48"/>
      <c r="L7" s="48"/>
      <c r="M7" s="32"/>
      <c r="N7" s="32"/>
      <c r="O7" s="32"/>
      <c r="P7" s="32"/>
      <c r="Q7" s="32"/>
      <c r="R7" s="48"/>
      <c r="S7" s="48"/>
      <c r="T7" s="48"/>
      <c r="U7" s="48"/>
      <c r="V7" s="48"/>
      <c r="W7" s="48"/>
      <c r="X7" s="32"/>
    </row>
    <row r="8" spans="1:24">
      <c r="A8" s="32"/>
      <c r="B8" s="56">
        <v>4</v>
      </c>
      <c r="C8" s="57">
        <v>13</v>
      </c>
      <c r="D8" s="57">
        <v>22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 spans="1:24">
      <c r="A9" s="32"/>
      <c r="B9" s="56">
        <v>1</v>
      </c>
      <c r="C9" s="56">
        <v>10</v>
      </c>
      <c r="D9" s="57">
        <v>19</v>
      </c>
      <c r="E9" s="32"/>
      <c r="F9" s="32"/>
      <c r="G9" s="50"/>
      <c r="H9" s="50"/>
      <c r="I9" s="50"/>
      <c r="J9" s="50"/>
      <c r="K9" s="50"/>
      <c r="L9" s="50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 spans="1:24">
      <c r="A10" s="32"/>
      <c r="B10" s="32"/>
      <c r="C10" s="32"/>
      <c r="D10" s="32" t="s">
        <v>5</v>
      </c>
      <c r="E10" s="32"/>
      <c r="F10" s="32"/>
      <c r="G10" s="50"/>
      <c r="H10" s="50"/>
      <c r="I10" s="50"/>
      <c r="J10" s="50"/>
      <c r="K10" s="50"/>
      <c r="L10" s="50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 spans="1:24">
      <c r="A11" s="32"/>
      <c r="B11" s="32" t="s">
        <v>1</v>
      </c>
      <c r="C11" s="32"/>
      <c r="D11" s="32"/>
      <c r="E11" s="32"/>
      <c r="F11" s="32"/>
      <c r="G11" s="50"/>
      <c r="H11" s="50"/>
      <c r="I11" s="50"/>
      <c r="J11" s="50"/>
      <c r="K11" s="50"/>
      <c r="L11" s="50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 spans="1:24">
      <c r="A12" s="32" t="s">
        <v>4</v>
      </c>
      <c r="B12" s="56">
        <v>6</v>
      </c>
      <c r="C12" s="57">
        <v>15</v>
      </c>
      <c r="D12" s="57">
        <v>24</v>
      </c>
      <c r="E12" s="32"/>
      <c r="F12" s="32"/>
      <c r="G12" s="50"/>
      <c r="H12" s="50"/>
      <c r="I12" s="50"/>
      <c r="J12" s="50"/>
      <c r="K12" s="50"/>
      <c r="L12" s="50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 spans="1:24">
      <c r="A13" s="32"/>
      <c r="B13" s="56">
        <v>3</v>
      </c>
      <c r="C13" s="56">
        <v>12</v>
      </c>
      <c r="D13" s="57">
        <v>21</v>
      </c>
      <c r="E13" s="32"/>
      <c r="F13" s="32"/>
      <c r="G13" s="50"/>
      <c r="H13" s="50"/>
      <c r="I13" s="50"/>
      <c r="J13" s="50"/>
      <c r="K13" s="50"/>
      <c r="L13" s="50"/>
      <c r="M13" s="32"/>
      <c r="N13" s="32"/>
      <c r="O13" s="32"/>
      <c r="P13" s="32"/>
      <c r="Q13" s="32"/>
      <c r="R13" s="32" t="s">
        <v>7</v>
      </c>
      <c r="S13" s="32"/>
      <c r="T13" s="32"/>
      <c r="U13" s="32"/>
      <c r="V13" s="32"/>
      <c r="W13" s="32"/>
      <c r="X13" s="32"/>
    </row>
    <row r="14" spans="1:24">
      <c r="A14" s="32"/>
      <c r="B14" s="56">
        <v>0</v>
      </c>
      <c r="C14" s="56">
        <v>9</v>
      </c>
      <c r="D14" s="57">
        <v>18</v>
      </c>
      <c r="E14" s="32"/>
      <c r="F14" s="32"/>
      <c r="G14" s="50"/>
      <c r="H14" s="50"/>
      <c r="I14" s="50"/>
      <c r="J14" s="50"/>
      <c r="K14" s="50"/>
      <c r="L14" s="50"/>
      <c r="M14" s="32"/>
      <c r="N14" s="32"/>
      <c r="O14" s="32"/>
      <c r="P14" s="32"/>
      <c r="Q14" s="32"/>
      <c r="R14" s="48"/>
      <c r="S14" s="48"/>
      <c r="T14" s="48"/>
      <c r="U14" s="48"/>
      <c r="V14" s="48"/>
      <c r="W14" s="48"/>
      <c r="X14" s="32"/>
    </row>
    <row r="15" spans="1:24">
      <c r="A15" s="32"/>
      <c r="B15" s="32"/>
      <c r="C15" s="32"/>
      <c r="D15" s="32" t="s">
        <v>5</v>
      </c>
      <c r="E15" s="32"/>
      <c r="F15" s="32"/>
      <c r="G15" s="50"/>
      <c r="H15" s="50"/>
      <c r="I15" s="50"/>
      <c r="J15" s="50"/>
      <c r="K15" s="50"/>
      <c r="L15" s="50"/>
      <c r="M15" s="32"/>
      <c r="N15" s="32"/>
      <c r="O15" s="32"/>
      <c r="P15" s="32"/>
      <c r="Q15" s="32"/>
      <c r="R15" s="48"/>
      <c r="S15" s="48"/>
      <c r="T15" s="48"/>
      <c r="U15" s="48"/>
      <c r="V15" s="48"/>
      <c r="W15" s="48"/>
      <c r="X15" s="32"/>
    </row>
    <row r="16" spans="1:24">
      <c r="A16" s="32"/>
      <c r="B16" s="32"/>
      <c r="C16" s="32"/>
      <c r="D16" s="32"/>
      <c r="E16" s="32"/>
      <c r="F16" s="32"/>
      <c r="G16" s="50"/>
      <c r="H16" s="50"/>
      <c r="I16" s="50"/>
      <c r="J16" s="50"/>
      <c r="K16" s="50"/>
      <c r="L16" s="50"/>
      <c r="M16" s="32"/>
      <c r="N16" s="32"/>
      <c r="O16" s="32"/>
      <c r="P16" s="32"/>
      <c r="Q16" s="32"/>
      <c r="R16" s="48"/>
      <c r="S16" s="48"/>
      <c r="T16" s="48"/>
      <c r="U16" s="48"/>
      <c r="V16" s="48"/>
      <c r="W16" s="48"/>
      <c r="X16" s="32"/>
    </row>
    <row r="17" spans="1:24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48"/>
      <c r="S17" s="48"/>
      <c r="T17" s="48"/>
      <c r="U17" s="48"/>
      <c r="V17" s="48"/>
      <c r="W17" s="48"/>
      <c r="X17" s="32"/>
    </row>
    <row r="18" spans="1:24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48"/>
      <c r="S18" s="48"/>
      <c r="T18" s="48"/>
      <c r="U18" s="48"/>
      <c r="V18" s="48"/>
      <c r="W18" s="48"/>
      <c r="X18" s="32"/>
    </row>
    <row r="19" spans="1:24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48"/>
      <c r="S19" s="48"/>
      <c r="T19" s="48"/>
      <c r="U19" s="48"/>
      <c r="V19" s="48"/>
      <c r="W19" s="48"/>
      <c r="X19" s="32"/>
    </row>
    <row r="20" spans="1:24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 spans="1:24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 spans="1:24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 spans="1:24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 spans="1:24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 spans="1:24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 t="s">
        <v>8</v>
      </c>
      <c r="S25" s="32"/>
      <c r="T25" s="32"/>
      <c r="U25" s="32"/>
      <c r="V25" s="32"/>
      <c r="W25" s="32"/>
      <c r="X25" s="32"/>
    </row>
    <row r="26" spans="1:24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48"/>
      <c r="S26" s="48"/>
      <c r="T26" s="48"/>
      <c r="U26" s="48"/>
      <c r="V26" s="48"/>
      <c r="W26" s="48"/>
      <c r="X26" s="32"/>
    </row>
    <row r="27" spans="1:24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48"/>
      <c r="S27" s="48"/>
      <c r="T27" s="48"/>
      <c r="U27" s="48"/>
      <c r="V27" s="48"/>
      <c r="W27" s="48"/>
      <c r="X27" s="32"/>
    </row>
    <row r="28" spans="1:24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48"/>
      <c r="S28" s="48"/>
      <c r="T28" s="48"/>
      <c r="U28" s="48"/>
      <c r="V28" s="48"/>
      <c r="W28" s="48"/>
      <c r="X28" s="32"/>
    </row>
    <row r="29" spans="1:24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48"/>
      <c r="S29" s="48"/>
      <c r="T29" s="48"/>
      <c r="U29" s="48"/>
      <c r="V29" s="48"/>
      <c r="W29" s="48"/>
      <c r="X29" s="32"/>
    </row>
    <row r="30" spans="1:24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48"/>
      <c r="S30" s="48"/>
      <c r="T30" s="48"/>
      <c r="U30" s="48"/>
      <c r="V30" s="48"/>
      <c r="W30" s="48"/>
      <c r="X30" s="32"/>
    </row>
    <row r="31" spans="1:24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48"/>
      <c r="S31" s="48"/>
      <c r="T31" s="48"/>
      <c r="U31" s="48"/>
      <c r="V31" s="48"/>
      <c r="W31" s="48"/>
      <c r="X31" s="32"/>
    </row>
    <row r="32" spans="1:24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43" spans="30:30">
      <c r="AD43">
        <v>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0"/>
  <sheetViews>
    <sheetView zoomScale="60" zoomScaleNormal="60" workbookViewId="0">
      <selection activeCell="G2" sqref="G2:L7"/>
    </sheetView>
  </sheetViews>
  <sheetFormatPr defaultColWidth="9" defaultRowHeight="14.25"/>
  <cols>
    <col min="1" max="2" width="4.125" customWidth="1"/>
    <col min="3" max="3" width="4.375" customWidth="1"/>
    <col min="4" max="4" width="4.625" customWidth="1"/>
  </cols>
  <sheetData>
    <row r="1" spans="1:28">
      <c r="A1" s="32"/>
      <c r="B1" s="32" t="s">
        <v>0</v>
      </c>
      <c r="C1" s="32"/>
      <c r="D1" s="32"/>
      <c r="E1" s="32"/>
      <c r="F1" s="32" t="s">
        <v>6</v>
      </c>
      <c r="G1" s="32" t="s">
        <v>9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 t="s">
        <v>10</v>
      </c>
      <c r="S1" s="32"/>
      <c r="T1" s="32"/>
      <c r="U1" s="32"/>
      <c r="V1" s="32"/>
      <c r="W1" s="32"/>
      <c r="X1" s="32"/>
      <c r="Y1" s="32"/>
      <c r="Z1" s="32"/>
      <c r="AA1" s="32"/>
      <c r="AB1" s="32"/>
    </row>
    <row r="2" spans="1:28">
      <c r="A2" s="32" t="s">
        <v>4</v>
      </c>
      <c r="B2" s="56">
        <v>8</v>
      </c>
      <c r="C2" s="57">
        <v>17</v>
      </c>
      <c r="D2" s="57">
        <v>26</v>
      </c>
      <c r="E2" s="32"/>
      <c r="F2" s="32"/>
      <c r="G2" s="58">
        <v>-0.06563</v>
      </c>
      <c r="H2" s="58">
        <v>0.05528</v>
      </c>
      <c r="I2" s="58">
        <v>0.0912</v>
      </c>
      <c r="J2" s="58">
        <v>-0.10684</v>
      </c>
      <c r="K2" s="58">
        <v>0.0509</v>
      </c>
      <c r="L2" s="58">
        <v>-0.073</v>
      </c>
      <c r="M2" s="32"/>
      <c r="N2" s="32"/>
      <c r="O2" s="32"/>
      <c r="P2" s="32"/>
      <c r="Q2" s="32"/>
      <c r="R2" s="48"/>
      <c r="S2" s="48"/>
      <c r="T2" s="48"/>
      <c r="U2" s="48"/>
      <c r="V2" s="48"/>
      <c r="W2" s="48"/>
      <c r="X2" s="32"/>
      <c r="Y2" s="32"/>
      <c r="Z2" s="32"/>
      <c r="AA2" s="32"/>
      <c r="AB2" s="32"/>
    </row>
    <row r="3" spans="1:28">
      <c r="A3" s="32"/>
      <c r="B3" s="56">
        <v>5</v>
      </c>
      <c r="C3" s="57">
        <v>14</v>
      </c>
      <c r="D3" s="57">
        <v>23</v>
      </c>
      <c r="E3" s="32"/>
      <c r="F3" s="32"/>
      <c r="G3" s="58">
        <v>0.05511</v>
      </c>
      <c r="H3" s="58">
        <v>-0.24392</v>
      </c>
      <c r="I3" s="58">
        <v>-0.31029</v>
      </c>
      <c r="J3" s="58">
        <v>0.31591</v>
      </c>
      <c r="K3" s="58">
        <v>0.05911</v>
      </c>
      <c r="L3" s="58">
        <v>-0.0108</v>
      </c>
      <c r="M3" s="32"/>
      <c r="N3" s="32"/>
      <c r="O3" s="32"/>
      <c r="P3" s="32"/>
      <c r="Q3" s="32"/>
      <c r="R3" s="48"/>
      <c r="S3" s="48"/>
      <c r="T3" s="48"/>
      <c r="U3" s="48"/>
      <c r="V3" s="48"/>
      <c r="W3" s="48"/>
      <c r="X3" s="32"/>
      <c r="Y3" s="32"/>
      <c r="Z3" s="32"/>
      <c r="AA3" s="32"/>
      <c r="AB3" s="32"/>
    </row>
    <row r="4" spans="1:28">
      <c r="A4" s="32"/>
      <c r="B4" s="56">
        <v>2</v>
      </c>
      <c r="C4" s="56">
        <v>11</v>
      </c>
      <c r="D4" s="57">
        <v>20</v>
      </c>
      <c r="E4" s="32"/>
      <c r="F4" s="32"/>
      <c r="G4" s="58">
        <v>0.09102</v>
      </c>
      <c r="H4" s="58">
        <v>-0.31038</v>
      </c>
      <c r="I4" s="58">
        <v>-0.40642</v>
      </c>
      <c r="J4" s="58">
        <v>0.50043</v>
      </c>
      <c r="K4" s="58">
        <v>0.0935</v>
      </c>
      <c r="L4" s="58">
        <v>0.00168</v>
      </c>
      <c r="M4" s="32"/>
      <c r="N4" s="32"/>
      <c r="O4" s="32"/>
      <c r="P4" s="32"/>
      <c r="Q4" s="32"/>
      <c r="R4" s="48"/>
      <c r="S4" s="48"/>
      <c r="T4" s="48"/>
      <c r="U4" s="48"/>
      <c r="V4" s="48"/>
      <c r="W4" s="48"/>
      <c r="X4" s="32"/>
      <c r="Y4" s="32"/>
      <c r="Z4" s="32"/>
      <c r="AA4" s="32"/>
      <c r="AB4" s="32"/>
    </row>
    <row r="5" spans="1:28">
      <c r="A5" s="32"/>
      <c r="B5" s="32"/>
      <c r="C5" s="32"/>
      <c r="D5" s="32" t="s">
        <v>5</v>
      </c>
      <c r="E5" s="32"/>
      <c r="F5" s="32"/>
      <c r="G5" s="58">
        <v>0.10661</v>
      </c>
      <c r="H5" s="58">
        <v>-0.31583</v>
      </c>
      <c r="I5" s="58">
        <v>-0.50035</v>
      </c>
      <c r="J5" s="58">
        <v>0.62794</v>
      </c>
      <c r="K5" s="58">
        <v>0.14202</v>
      </c>
      <c r="L5" s="58">
        <v>-0.01319</v>
      </c>
      <c r="M5" s="32"/>
      <c r="N5" s="32"/>
      <c r="O5" s="32"/>
      <c r="P5" s="32"/>
      <c r="Q5" s="32"/>
      <c r="R5" s="48"/>
      <c r="S5" s="48"/>
      <c r="T5" s="48"/>
      <c r="U5" s="48"/>
      <c r="V5" s="48"/>
      <c r="W5" s="48"/>
      <c r="X5" s="32"/>
      <c r="Y5" s="32"/>
      <c r="Z5" s="32"/>
      <c r="AA5" s="32"/>
      <c r="AB5" s="32"/>
    </row>
    <row r="6" spans="1:28">
      <c r="A6" s="32"/>
      <c r="B6" s="32" t="s">
        <v>6</v>
      </c>
      <c r="C6" s="32"/>
      <c r="D6" s="32"/>
      <c r="E6" s="32"/>
      <c r="F6" s="32"/>
      <c r="G6" s="58">
        <v>-0.05079</v>
      </c>
      <c r="H6" s="58">
        <v>-0.05962</v>
      </c>
      <c r="I6" s="58">
        <v>-0.09398</v>
      </c>
      <c r="J6" s="58">
        <v>0.14256</v>
      </c>
      <c r="K6" s="58">
        <v>-0.09394</v>
      </c>
      <c r="L6" s="58">
        <v>0.02672</v>
      </c>
      <c r="M6" s="32"/>
      <c r="N6" s="32"/>
      <c r="O6" s="32"/>
      <c r="P6" s="32"/>
      <c r="Q6" s="32"/>
      <c r="R6" s="48"/>
      <c r="S6" s="48"/>
      <c r="T6" s="48"/>
      <c r="U6" s="48"/>
      <c r="V6" s="48"/>
      <c r="W6" s="48"/>
      <c r="X6" s="32"/>
      <c r="Y6" s="32"/>
      <c r="Z6" s="32"/>
      <c r="AA6" s="32"/>
      <c r="AB6" s="32"/>
    </row>
    <row r="7" spans="1:28">
      <c r="A7" s="32" t="s">
        <v>4</v>
      </c>
      <c r="B7" s="56">
        <v>7</v>
      </c>
      <c r="C7" s="57">
        <v>16</v>
      </c>
      <c r="D7" s="57">
        <v>25</v>
      </c>
      <c r="E7" s="32"/>
      <c r="F7" s="32"/>
      <c r="G7" s="58">
        <v>0.07294</v>
      </c>
      <c r="H7" s="58">
        <v>0.01105</v>
      </c>
      <c r="I7" s="58">
        <v>-0.00136</v>
      </c>
      <c r="J7" s="58">
        <v>-0.01347</v>
      </c>
      <c r="K7" s="58">
        <v>0.02663</v>
      </c>
      <c r="L7" s="58">
        <v>0.0197</v>
      </c>
      <c r="M7" s="32"/>
      <c r="N7" s="32"/>
      <c r="O7" s="32"/>
      <c r="P7" s="32"/>
      <c r="Q7" s="32"/>
      <c r="R7" s="48"/>
      <c r="S7" s="48"/>
      <c r="T7" s="48"/>
      <c r="U7" s="48"/>
      <c r="V7" s="48"/>
      <c r="W7" s="48"/>
      <c r="X7" s="32"/>
      <c r="Y7" s="32"/>
      <c r="Z7" s="32"/>
      <c r="AA7" s="32"/>
      <c r="AB7" s="32"/>
    </row>
    <row r="8" spans="1:28">
      <c r="A8" s="32"/>
      <c r="B8" s="56">
        <v>4</v>
      </c>
      <c r="C8" s="57">
        <v>13</v>
      </c>
      <c r="D8" s="57">
        <v>22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 spans="1:28">
      <c r="A9" s="32"/>
      <c r="B9" s="56">
        <v>1</v>
      </c>
      <c r="C9" s="56">
        <v>10</v>
      </c>
      <c r="D9" s="57">
        <v>19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 spans="1:28">
      <c r="A10" s="32"/>
      <c r="B10" s="32"/>
      <c r="C10" s="32"/>
      <c r="D10" s="32" t="s">
        <v>5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spans="1:28">
      <c r="A11" s="32"/>
      <c r="B11" s="32" t="s">
        <v>1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spans="1:28">
      <c r="A12" s="32" t="s">
        <v>4</v>
      </c>
      <c r="B12" s="56">
        <v>6</v>
      </c>
      <c r="C12" s="57">
        <v>15</v>
      </c>
      <c r="D12" s="57">
        <v>24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spans="1:28">
      <c r="A13" s="32"/>
      <c r="B13" s="56">
        <v>3</v>
      </c>
      <c r="C13" s="56">
        <v>12</v>
      </c>
      <c r="D13" s="57">
        <v>21</v>
      </c>
      <c r="E13" s="32"/>
      <c r="F13" s="32"/>
      <c r="G13" s="32" t="s">
        <v>11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 t="s">
        <v>12</v>
      </c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spans="1:28">
      <c r="A14" s="32"/>
      <c r="B14" s="56">
        <v>0</v>
      </c>
      <c r="C14" s="56">
        <v>9</v>
      </c>
      <c r="D14" s="57">
        <v>18</v>
      </c>
      <c r="E14" s="32"/>
      <c r="F14" s="32"/>
      <c r="G14" s="48">
        <v>1.74634</v>
      </c>
      <c r="H14" s="48">
        <v>-0.11456</v>
      </c>
      <c r="I14" s="48">
        <v>-0.03132</v>
      </c>
      <c r="J14" s="48">
        <v>2e-5</v>
      </c>
      <c r="K14" s="48">
        <v>1e-5</v>
      </c>
      <c r="L14" s="48">
        <v>0</v>
      </c>
      <c r="M14" s="43"/>
      <c r="N14" s="43"/>
      <c r="O14" s="43"/>
      <c r="P14" s="46"/>
      <c r="Q14" s="32"/>
      <c r="R14" s="48">
        <v>0.0002</v>
      </c>
      <c r="S14" s="48">
        <v>-0.00031</v>
      </c>
      <c r="T14" s="48">
        <v>0.00033</v>
      </c>
      <c r="U14" s="48">
        <v>-0.00116</v>
      </c>
      <c r="V14" s="48">
        <v>-1e-5</v>
      </c>
      <c r="W14" s="48">
        <v>-6e-5</v>
      </c>
      <c r="X14" s="32"/>
      <c r="Y14" s="32"/>
      <c r="Z14" s="32"/>
      <c r="AA14" s="32"/>
      <c r="AB14" s="32"/>
    </row>
    <row r="15" spans="1:28">
      <c r="A15" s="32"/>
      <c r="B15" s="32"/>
      <c r="C15" s="32"/>
      <c r="D15" s="32" t="s">
        <v>5</v>
      </c>
      <c r="E15" s="32"/>
      <c r="F15" s="32"/>
      <c r="G15" s="48">
        <v>-0.11456</v>
      </c>
      <c r="H15" s="48">
        <v>2.84942</v>
      </c>
      <c r="I15" s="48">
        <v>-0.27856</v>
      </c>
      <c r="J15" s="48">
        <v>-2e-5</v>
      </c>
      <c r="K15" s="48">
        <v>-1e-5</v>
      </c>
      <c r="L15" s="48">
        <v>0</v>
      </c>
      <c r="M15" s="32"/>
      <c r="N15" s="32"/>
      <c r="O15" s="32"/>
      <c r="P15" s="47"/>
      <c r="Q15" s="32"/>
      <c r="R15" s="48">
        <v>-0.00032</v>
      </c>
      <c r="S15" s="48">
        <v>-0.00073</v>
      </c>
      <c r="T15" s="48">
        <v>-0.00193</v>
      </c>
      <c r="U15" s="48">
        <v>-4e-5</v>
      </c>
      <c r="V15" s="48">
        <v>-0.00027</v>
      </c>
      <c r="W15" s="48">
        <v>-0.00028</v>
      </c>
      <c r="X15" s="32"/>
      <c r="Y15" s="32"/>
      <c r="Z15" s="32"/>
      <c r="AA15" s="32"/>
      <c r="AB15" s="32"/>
    </row>
    <row r="16" spans="1:28">
      <c r="A16" s="32"/>
      <c r="B16" s="32"/>
      <c r="C16" s="32"/>
      <c r="D16" s="32"/>
      <c r="E16" s="32"/>
      <c r="F16" s="32"/>
      <c r="G16" s="48">
        <v>-0.03132</v>
      </c>
      <c r="H16" s="48">
        <v>-0.27856</v>
      </c>
      <c r="I16" s="48">
        <v>4.94514</v>
      </c>
      <c r="J16" s="48">
        <v>0</v>
      </c>
      <c r="K16" s="48">
        <v>2e-5</v>
      </c>
      <c r="L16" s="48">
        <v>-1e-5</v>
      </c>
      <c r="M16" s="32"/>
      <c r="N16" s="32"/>
      <c r="O16" s="32"/>
      <c r="P16" s="47"/>
      <c r="Q16" s="32"/>
      <c r="R16" s="48">
        <v>0.00034</v>
      </c>
      <c r="S16" s="48">
        <v>-0.00194</v>
      </c>
      <c r="T16" s="48">
        <v>0.0033</v>
      </c>
      <c r="U16" s="48">
        <v>-0.00651</v>
      </c>
      <c r="V16" s="48">
        <v>-0.00265</v>
      </c>
      <c r="W16" s="48">
        <v>-0.00112</v>
      </c>
      <c r="X16" s="32"/>
      <c r="Y16" s="32"/>
      <c r="Z16" s="32"/>
      <c r="AA16" s="32"/>
      <c r="AB16" s="32"/>
    </row>
    <row r="17" spans="1:28">
      <c r="A17" s="32"/>
      <c r="B17" s="32"/>
      <c r="C17" s="32"/>
      <c r="D17" s="32"/>
      <c r="E17" s="32"/>
      <c r="F17" s="32"/>
      <c r="G17" s="48">
        <v>2e-5</v>
      </c>
      <c r="H17" s="48">
        <v>-2e-5</v>
      </c>
      <c r="I17" s="48">
        <v>0</v>
      </c>
      <c r="J17" s="48">
        <v>4.25164</v>
      </c>
      <c r="K17" s="48">
        <v>0.57459</v>
      </c>
      <c r="L17" s="48">
        <v>-0.08612</v>
      </c>
      <c r="M17" s="32"/>
      <c r="N17" s="32"/>
      <c r="O17" s="32"/>
      <c r="P17" s="47"/>
      <c r="Q17" s="32"/>
      <c r="R17" s="48">
        <v>0.00112</v>
      </c>
      <c r="S17" s="48">
        <v>5e-5</v>
      </c>
      <c r="T17" s="48">
        <v>0.00652</v>
      </c>
      <c r="U17" s="48">
        <v>-0.00444</v>
      </c>
      <c r="V17" s="48">
        <v>-0.00083</v>
      </c>
      <c r="W17" s="48">
        <v>-0.00022</v>
      </c>
      <c r="X17" s="32"/>
      <c r="Y17" s="32"/>
      <c r="Z17" s="32"/>
      <c r="AA17" s="32"/>
      <c r="AB17" s="32"/>
    </row>
    <row r="18" spans="1:28">
      <c r="A18" s="32"/>
      <c r="B18" s="32"/>
      <c r="C18" s="32"/>
      <c r="D18" s="32"/>
      <c r="E18" s="32"/>
      <c r="F18" s="32"/>
      <c r="G18" s="48">
        <v>1e-5</v>
      </c>
      <c r="H18" s="48">
        <v>-1e-5</v>
      </c>
      <c r="I18" s="48">
        <v>2e-5</v>
      </c>
      <c r="J18" s="48">
        <v>0.57459</v>
      </c>
      <c r="K18" s="48">
        <v>3.71355</v>
      </c>
      <c r="L18" s="48">
        <v>0.07244</v>
      </c>
      <c r="M18" s="32"/>
      <c r="N18" s="32"/>
      <c r="O18" s="32"/>
      <c r="P18" s="47"/>
      <c r="Q18" s="32"/>
      <c r="R18" s="48">
        <v>0</v>
      </c>
      <c r="S18" s="48">
        <v>0.00026</v>
      </c>
      <c r="T18" s="48">
        <v>0.00265</v>
      </c>
      <c r="U18" s="48">
        <v>-0.00082</v>
      </c>
      <c r="V18" s="48">
        <v>-0.00041</v>
      </c>
      <c r="W18" s="48">
        <v>-9e-5</v>
      </c>
      <c r="X18" s="32"/>
      <c r="Y18" s="32"/>
      <c r="Z18" s="32"/>
      <c r="AA18" s="32"/>
      <c r="AB18" s="32"/>
    </row>
    <row r="19" spans="1:28">
      <c r="A19" s="32"/>
      <c r="B19" s="32"/>
      <c r="C19" s="32"/>
      <c r="D19" s="32"/>
      <c r="E19" s="32"/>
      <c r="F19" s="32"/>
      <c r="G19" s="48">
        <v>0</v>
      </c>
      <c r="H19" s="48">
        <v>0</v>
      </c>
      <c r="I19" s="48">
        <v>-1e-5</v>
      </c>
      <c r="J19" s="48">
        <v>-0.08612</v>
      </c>
      <c r="K19" s="48">
        <v>0.07244</v>
      </c>
      <c r="L19" s="48">
        <v>1.44473</v>
      </c>
      <c r="M19" s="32"/>
      <c r="N19" s="32"/>
      <c r="O19" s="32"/>
      <c r="P19" s="47"/>
      <c r="Q19" s="32"/>
      <c r="R19" s="48">
        <v>6e-5</v>
      </c>
      <c r="S19" s="48">
        <v>0.00028</v>
      </c>
      <c r="T19" s="48">
        <v>0.00113</v>
      </c>
      <c r="U19" s="48">
        <v>-0.00021</v>
      </c>
      <c r="V19" s="48">
        <v>-0.0001</v>
      </c>
      <c r="W19" s="48">
        <v>4e-5</v>
      </c>
      <c r="X19" s="32"/>
      <c r="Y19" s="32"/>
      <c r="Z19" s="32"/>
      <c r="AA19" s="32"/>
      <c r="AB19" s="32"/>
    </row>
    <row r="20" spans="1:28">
      <c r="A20" s="32"/>
      <c r="B20" s="32"/>
      <c r="C20" s="32"/>
      <c r="D20" s="32"/>
      <c r="E20" s="32"/>
      <c r="F20" s="32"/>
      <c r="G20" s="49"/>
      <c r="H20" s="32"/>
      <c r="I20" s="32"/>
      <c r="J20" s="32"/>
      <c r="K20" s="32"/>
      <c r="L20" s="32"/>
      <c r="M20" s="32"/>
      <c r="N20" s="32"/>
      <c r="O20" s="32"/>
      <c r="P20" s="47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spans="1:28">
      <c r="A21" s="32"/>
      <c r="B21" s="32"/>
      <c r="C21" s="32"/>
      <c r="D21" s="32"/>
      <c r="E21" s="32"/>
      <c r="F21" s="32"/>
      <c r="G21" s="49"/>
      <c r="H21" s="32"/>
      <c r="I21" s="32"/>
      <c r="J21" s="32"/>
      <c r="K21" s="32"/>
      <c r="L21" s="32"/>
      <c r="M21" s="32"/>
      <c r="N21" s="32"/>
      <c r="O21" s="32"/>
      <c r="P21" s="47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spans="1:28">
      <c r="A22" s="32"/>
      <c r="B22" s="32"/>
      <c r="C22" s="32"/>
      <c r="D22" s="32"/>
      <c r="E22" s="32"/>
      <c r="F22" s="32"/>
      <c r="G22" s="49"/>
      <c r="H22" s="32"/>
      <c r="I22" s="32"/>
      <c r="J22" s="32"/>
      <c r="K22" s="32"/>
      <c r="L22" s="32"/>
      <c r="M22" s="32"/>
      <c r="N22" s="32"/>
      <c r="O22" s="32"/>
      <c r="P22" s="47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 spans="1:28">
      <c r="A23" s="32"/>
      <c r="B23" s="32"/>
      <c r="C23" s="32"/>
      <c r="D23" s="32"/>
      <c r="E23" s="32"/>
      <c r="F23" s="32"/>
      <c r="G23" s="51"/>
      <c r="H23" s="52"/>
      <c r="I23" s="52"/>
      <c r="J23" s="52"/>
      <c r="K23" s="52"/>
      <c r="L23" s="52"/>
      <c r="M23" s="52"/>
      <c r="N23" s="52"/>
      <c r="O23" s="52"/>
      <c r="P23" s="53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spans="1:28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spans="1:28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 t="s">
        <v>13</v>
      </c>
      <c r="S25" s="32"/>
      <c r="T25" s="32"/>
      <c r="U25" s="32"/>
      <c r="V25" s="32"/>
      <c r="W25" s="32"/>
      <c r="X25" s="32"/>
      <c r="Y25" s="32"/>
      <c r="Z25" s="32"/>
      <c r="AA25" s="32"/>
      <c r="AB25" s="32"/>
    </row>
    <row r="26" spans="1:28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48"/>
      <c r="S26" s="48"/>
      <c r="T26" s="48"/>
      <c r="U26" s="48"/>
      <c r="V26" s="48"/>
      <c r="W26" s="48"/>
      <c r="X26" s="32"/>
      <c r="Y26" s="32"/>
      <c r="Z26" s="32"/>
      <c r="AA26" s="32"/>
      <c r="AB26" s="32"/>
    </row>
    <row r="27" spans="1:28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48"/>
      <c r="S27" s="48"/>
      <c r="T27" s="48"/>
      <c r="U27" s="48"/>
      <c r="V27" s="48"/>
      <c r="W27" s="48"/>
      <c r="X27" s="32"/>
      <c r="Y27" s="32"/>
      <c r="Z27" s="32"/>
      <c r="AA27" s="32"/>
      <c r="AB27" s="32"/>
    </row>
    <row r="28" spans="1:28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48"/>
      <c r="S28" s="48"/>
      <c r="T28" s="48"/>
      <c r="U28" s="48"/>
      <c r="V28" s="48"/>
      <c r="W28" s="48"/>
      <c r="X28" s="32"/>
      <c r="Y28" s="32"/>
      <c r="Z28" s="32"/>
      <c r="AA28" s="32"/>
      <c r="AB28" s="32"/>
    </row>
    <row r="29" spans="1:28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48"/>
      <c r="S29" s="48"/>
      <c r="T29" s="48"/>
      <c r="U29" s="48"/>
      <c r="V29" s="48"/>
      <c r="W29" s="48"/>
      <c r="X29" s="32"/>
      <c r="Y29" s="32"/>
      <c r="Z29" s="32"/>
      <c r="AA29" s="32"/>
      <c r="AB29" s="32"/>
    </row>
    <row r="30" spans="1:28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48"/>
      <c r="S30" s="48"/>
      <c r="T30" s="48"/>
      <c r="U30" s="48"/>
      <c r="V30" s="48"/>
      <c r="W30" s="48"/>
      <c r="X30" s="32"/>
      <c r="Y30" s="32"/>
      <c r="Z30" s="32"/>
      <c r="AA30" s="32"/>
      <c r="AB30" s="32"/>
    </row>
    <row r="31" spans="1:28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48"/>
      <c r="S31" s="48"/>
      <c r="T31" s="48"/>
      <c r="U31" s="48"/>
      <c r="V31" s="48"/>
      <c r="W31" s="48"/>
      <c r="X31" s="32"/>
      <c r="Y31" s="32"/>
      <c r="Z31" s="32"/>
      <c r="AA31" s="32"/>
      <c r="AB31" s="32"/>
    </row>
    <row r="32" spans="1:28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</row>
    <row r="33" spans="1:28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</row>
    <row r="34" spans="1:28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</row>
    <row r="35" spans="1:28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</row>
    <row r="36" spans="1:28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</row>
    <row r="40" spans="29:29">
      <c r="AC40">
        <v>0</v>
      </c>
    </row>
  </sheetData>
  <conditionalFormatting sqref="G2:L7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:L1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4:W19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26:W31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4"/>
  <sheetViews>
    <sheetView zoomScale="60" zoomScaleNormal="60" workbookViewId="0">
      <selection activeCell="Z22" sqref="Z22"/>
    </sheetView>
  </sheetViews>
  <sheetFormatPr defaultColWidth="9" defaultRowHeight="14.25"/>
  <cols>
    <col min="1" max="2" width="3" customWidth="1"/>
    <col min="3" max="3" width="3.875" customWidth="1"/>
    <col min="4" max="4" width="3.5" customWidth="1"/>
  </cols>
  <sheetData>
    <row r="1" spans="1:28">
      <c r="A1" s="32"/>
      <c r="B1" s="32" t="s">
        <v>0</v>
      </c>
      <c r="C1" s="32"/>
      <c r="D1" s="32"/>
      <c r="E1" s="32"/>
      <c r="F1" s="32" t="s">
        <v>0</v>
      </c>
      <c r="G1" s="32" t="s">
        <v>14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 t="s">
        <v>15</v>
      </c>
      <c r="S1" s="32"/>
      <c r="T1" s="32"/>
      <c r="U1" s="32"/>
      <c r="V1" s="32"/>
      <c r="W1" s="32"/>
      <c r="X1" s="32"/>
      <c r="Y1" s="32"/>
      <c r="Z1" s="32"/>
      <c r="AA1" s="32"/>
      <c r="AB1" s="32"/>
    </row>
    <row r="2" spans="1:28">
      <c r="A2" s="32" t="s">
        <v>4</v>
      </c>
      <c r="B2" s="56">
        <v>8</v>
      </c>
      <c r="C2" s="57">
        <v>17</v>
      </c>
      <c r="D2" s="57">
        <v>26</v>
      </c>
      <c r="E2" s="32"/>
      <c r="F2" s="32"/>
      <c r="G2" s="43"/>
      <c r="H2" s="43"/>
      <c r="I2" s="43"/>
      <c r="J2" s="43"/>
      <c r="K2" s="43"/>
      <c r="L2" s="43"/>
      <c r="M2" s="32"/>
      <c r="N2" s="32"/>
      <c r="O2" s="32"/>
      <c r="P2" s="32"/>
      <c r="Q2" s="32"/>
      <c r="R2" s="48"/>
      <c r="S2" s="48"/>
      <c r="T2" s="48"/>
      <c r="U2" s="48"/>
      <c r="V2" s="48"/>
      <c r="W2" s="48"/>
      <c r="X2" s="32"/>
      <c r="Y2" s="32"/>
      <c r="Z2" s="32"/>
      <c r="AA2" s="32"/>
      <c r="AB2" s="32"/>
    </row>
    <row r="3" spans="1:28">
      <c r="A3" s="32"/>
      <c r="B3" s="56">
        <v>5</v>
      </c>
      <c r="C3" s="57">
        <v>14</v>
      </c>
      <c r="D3" s="57">
        <v>23</v>
      </c>
      <c r="E3" s="32"/>
      <c r="F3" s="32"/>
      <c r="G3" s="43"/>
      <c r="H3" s="43"/>
      <c r="I3" s="43"/>
      <c r="J3" s="43"/>
      <c r="K3" s="43"/>
      <c r="L3" s="43"/>
      <c r="M3" s="32"/>
      <c r="N3" s="32"/>
      <c r="O3" s="32"/>
      <c r="P3" s="32"/>
      <c r="Q3" s="32"/>
      <c r="R3" s="48"/>
      <c r="S3" s="48"/>
      <c r="T3" s="48"/>
      <c r="U3" s="48"/>
      <c r="V3" s="48"/>
      <c r="W3" s="48"/>
      <c r="X3" s="32"/>
      <c r="Y3" s="32"/>
      <c r="Z3" s="32"/>
      <c r="AA3" s="32"/>
      <c r="AB3" s="32"/>
    </row>
    <row r="4" spans="1:28">
      <c r="A4" s="32"/>
      <c r="B4" s="56">
        <v>2</v>
      </c>
      <c r="C4" s="56">
        <v>11</v>
      </c>
      <c r="D4" s="57">
        <v>20</v>
      </c>
      <c r="E4" s="32"/>
      <c r="F4" s="32"/>
      <c r="G4" s="43"/>
      <c r="H4" s="43"/>
      <c r="I4" s="43"/>
      <c r="J4" s="43"/>
      <c r="K4" s="43"/>
      <c r="L4" s="43"/>
      <c r="M4" s="32"/>
      <c r="N4" s="32"/>
      <c r="O4" s="32"/>
      <c r="P4" s="32"/>
      <c r="Q4" s="32"/>
      <c r="R4" s="48"/>
      <c r="S4" s="48"/>
      <c r="T4" s="48"/>
      <c r="U4" s="48"/>
      <c r="V4" s="48"/>
      <c r="W4" s="48"/>
      <c r="X4" s="32"/>
      <c r="Y4" s="32"/>
      <c r="Z4" s="32"/>
      <c r="AA4" s="32"/>
      <c r="AB4" s="32"/>
    </row>
    <row r="5" spans="1:28">
      <c r="A5" s="32"/>
      <c r="B5" s="32"/>
      <c r="C5" s="32"/>
      <c r="D5" s="32" t="s">
        <v>5</v>
      </c>
      <c r="E5" s="32"/>
      <c r="F5" s="32"/>
      <c r="G5" s="43"/>
      <c r="H5" s="43"/>
      <c r="I5" s="43"/>
      <c r="J5" s="43"/>
      <c r="K5" s="43"/>
      <c r="L5" s="43"/>
      <c r="M5" s="32"/>
      <c r="N5" s="32"/>
      <c r="O5" s="32"/>
      <c r="P5" s="32"/>
      <c r="Q5" s="32"/>
      <c r="R5" s="48"/>
      <c r="S5" s="48"/>
      <c r="T5" s="48"/>
      <c r="U5" s="48"/>
      <c r="V5" s="48"/>
      <c r="W5" s="48"/>
      <c r="X5" s="32"/>
      <c r="Y5" s="32"/>
      <c r="Z5" s="32"/>
      <c r="AA5" s="32"/>
      <c r="AB5" s="32"/>
    </row>
    <row r="6" spans="1:28">
      <c r="A6" s="32"/>
      <c r="B6" s="32" t="s">
        <v>6</v>
      </c>
      <c r="C6" s="32"/>
      <c r="D6" s="32"/>
      <c r="E6" s="32"/>
      <c r="F6" s="32"/>
      <c r="G6" s="43"/>
      <c r="H6" s="43"/>
      <c r="I6" s="43"/>
      <c r="J6" s="43"/>
      <c r="K6" s="43"/>
      <c r="L6" s="43"/>
      <c r="M6" s="32"/>
      <c r="N6" s="32"/>
      <c r="O6" s="32"/>
      <c r="P6" s="32"/>
      <c r="Q6" s="32"/>
      <c r="R6" s="48"/>
      <c r="S6" s="48"/>
      <c r="T6" s="48"/>
      <c r="U6" s="48"/>
      <c r="V6" s="48"/>
      <c r="W6" s="48"/>
      <c r="X6" s="32"/>
      <c r="Y6" s="32"/>
      <c r="Z6" s="32"/>
      <c r="AA6" s="32"/>
      <c r="AB6" s="32"/>
    </row>
    <row r="7" spans="1:28">
      <c r="A7" s="32" t="s">
        <v>4</v>
      </c>
      <c r="B7" s="56">
        <v>7</v>
      </c>
      <c r="C7" s="57">
        <v>16</v>
      </c>
      <c r="D7" s="57">
        <v>25</v>
      </c>
      <c r="E7" s="32"/>
      <c r="F7" s="32"/>
      <c r="G7" s="43"/>
      <c r="H7" s="43"/>
      <c r="I7" s="43"/>
      <c r="J7" s="43"/>
      <c r="K7" s="43"/>
      <c r="L7" s="43"/>
      <c r="M7" s="32"/>
      <c r="N7" s="32"/>
      <c r="O7" s="32"/>
      <c r="P7" s="32"/>
      <c r="Q7" s="32"/>
      <c r="R7" s="48"/>
      <c r="S7" s="48"/>
      <c r="T7" s="48"/>
      <c r="U7" s="48"/>
      <c r="V7" s="48"/>
      <c r="W7" s="48"/>
      <c r="X7" s="32"/>
      <c r="Y7" s="32"/>
      <c r="Z7" s="32"/>
      <c r="AA7" s="32"/>
      <c r="AB7" s="32"/>
    </row>
    <row r="8" spans="1:28">
      <c r="A8" s="32"/>
      <c r="B8" s="56">
        <v>4</v>
      </c>
      <c r="C8" s="57">
        <v>13</v>
      </c>
      <c r="D8" s="57">
        <v>22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 spans="1:28">
      <c r="A9" s="32"/>
      <c r="B9" s="56">
        <v>1</v>
      </c>
      <c r="C9" s="56">
        <v>10</v>
      </c>
      <c r="D9" s="57">
        <v>19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 spans="1:28">
      <c r="A10" s="32"/>
      <c r="B10" s="32"/>
      <c r="C10" s="32"/>
      <c r="D10" s="32" t="s">
        <v>5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spans="1:28">
      <c r="A11" s="32"/>
      <c r="B11" s="32" t="s">
        <v>1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spans="1:28">
      <c r="A12" s="32" t="s">
        <v>4</v>
      </c>
      <c r="B12" s="56">
        <v>6</v>
      </c>
      <c r="C12" s="57">
        <v>15</v>
      </c>
      <c r="D12" s="57">
        <v>24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spans="1:28">
      <c r="A13" s="32"/>
      <c r="B13" s="56">
        <v>3</v>
      </c>
      <c r="C13" s="56">
        <v>12</v>
      </c>
      <c r="D13" s="57">
        <v>21</v>
      </c>
      <c r="E13" s="32"/>
      <c r="F13" s="32"/>
      <c r="G13" s="32" t="s">
        <v>16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 t="s">
        <v>17</v>
      </c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spans="1:28">
      <c r="A14" s="32"/>
      <c r="B14" s="56">
        <v>0</v>
      </c>
      <c r="C14" s="56">
        <v>9</v>
      </c>
      <c r="D14" s="57">
        <v>18</v>
      </c>
      <c r="E14" s="32"/>
      <c r="F14" s="32"/>
      <c r="G14" s="43">
        <v>-0.19625</v>
      </c>
      <c r="H14" s="43">
        <v>-0.03767</v>
      </c>
      <c r="I14" s="43">
        <v>-0.15289</v>
      </c>
      <c r="J14" s="43">
        <v>0.03334</v>
      </c>
      <c r="K14" s="43">
        <v>-0.20589</v>
      </c>
      <c r="L14" s="43">
        <v>0.0169</v>
      </c>
      <c r="M14" s="32"/>
      <c r="N14" s="32"/>
      <c r="O14" s="32"/>
      <c r="P14" s="32"/>
      <c r="Q14" s="32"/>
      <c r="R14" s="48"/>
      <c r="S14" s="48"/>
      <c r="T14" s="48"/>
      <c r="U14" s="48"/>
      <c r="V14" s="48"/>
      <c r="W14" s="48"/>
      <c r="X14" s="32"/>
      <c r="Y14" s="32"/>
      <c r="Z14" s="32"/>
      <c r="AA14" s="32"/>
      <c r="AB14" s="32"/>
    </row>
    <row r="15" spans="1:28">
      <c r="A15" s="32"/>
      <c r="B15" s="32"/>
      <c r="C15" s="32"/>
      <c r="D15" s="32" t="s">
        <v>5</v>
      </c>
      <c r="E15" s="32"/>
      <c r="F15" s="32"/>
      <c r="G15" s="43">
        <v>-0.03771</v>
      </c>
      <c r="H15" s="43">
        <v>-0.02717</v>
      </c>
      <c r="I15" s="43">
        <v>-0.03215</v>
      </c>
      <c r="J15" s="43">
        <v>-0.0212</v>
      </c>
      <c r="K15" s="43">
        <v>-0.05444</v>
      </c>
      <c r="L15" s="43">
        <v>0.04835</v>
      </c>
      <c r="M15" s="32"/>
      <c r="N15" s="32"/>
      <c r="O15" s="32"/>
      <c r="P15" s="32"/>
      <c r="Q15" s="32"/>
      <c r="R15" s="48"/>
      <c r="S15" s="48"/>
      <c r="T15" s="48"/>
      <c r="U15" s="48"/>
      <c r="V15" s="48"/>
      <c r="W15" s="48"/>
      <c r="X15" s="32"/>
      <c r="Y15" s="32"/>
      <c r="Z15" s="32"/>
      <c r="AA15" s="32"/>
      <c r="AB15" s="32"/>
    </row>
    <row r="16" spans="1:28">
      <c r="A16" s="32"/>
      <c r="B16" s="32"/>
      <c r="C16" s="32"/>
      <c r="D16" s="32"/>
      <c r="E16" s="32"/>
      <c r="F16" s="32"/>
      <c r="G16" s="43">
        <v>-0.15295</v>
      </c>
      <c r="H16" s="43">
        <v>-0.03214</v>
      </c>
      <c r="I16" s="43">
        <v>-0.0935</v>
      </c>
      <c r="J16" s="43">
        <v>0.01523</v>
      </c>
      <c r="K16" s="43">
        <v>-0.13618</v>
      </c>
      <c r="L16" s="43">
        <v>0.02395</v>
      </c>
      <c r="M16" s="32"/>
      <c r="N16" s="32"/>
      <c r="O16" s="32"/>
      <c r="P16" s="32"/>
      <c r="Q16" s="32"/>
      <c r="R16" s="48"/>
      <c r="S16" s="48"/>
      <c r="T16" s="48"/>
      <c r="U16" s="48"/>
      <c r="V16" s="48"/>
      <c r="W16" s="48"/>
      <c r="X16" s="32"/>
      <c r="Y16" s="32"/>
      <c r="Z16" s="32"/>
      <c r="AA16" s="32"/>
      <c r="AB16" s="32"/>
    </row>
    <row r="17" spans="1:28">
      <c r="A17" s="32"/>
      <c r="B17" s="32"/>
      <c r="C17" s="32"/>
      <c r="D17" s="32"/>
      <c r="E17" s="32"/>
      <c r="F17" s="32"/>
      <c r="G17" s="43">
        <v>-0.03343</v>
      </c>
      <c r="H17" s="43">
        <v>0.02119</v>
      </c>
      <c r="I17" s="43">
        <v>-0.01533</v>
      </c>
      <c r="J17" s="43">
        <v>-0.01728</v>
      </c>
      <c r="K17" s="43">
        <v>-0.02439</v>
      </c>
      <c r="L17" s="43">
        <v>-0.00515</v>
      </c>
      <c r="M17" s="32"/>
      <c r="N17" s="32"/>
      <c r="O17" s="32"/>
      <c r="P17" s="32"/>
      <c r="Q17" s="32"/>
      <c r="R17" s="48"/>
      <c r="S17" s="48"/>
      <c r="T17" s="48"/>
      <c r="U17" s="48"/>
      <c r="V17" s="48"/>
      <c r="W17" s="48"/>
      <c r="X17" s="32"/>
      <c r="Y17" s="32"/>
      <c r="Z17" s="32"/>
      <c r="AA17" s="32"/>
      <c r="AB17" s="32"/>
    </row>
    <row r="18" spans="1:28">
      <c r="A18" s="32"/>
      <c r="B18" s="32"/>
      <c r="C18" s="32"/>
      <c r="D18" s="32"/>
      <c r="E18" s="32"/>
      <c r="F18" s="32"/>
      <c r="G18" s="43">
        <v>0.20604</v>
      </c>
      <c r="H18" s="43">
        <v>0.05445</v>
      </c>
      <c r="I18" s="43">
        <v>0.13622</v>
      </c>
      <c r="J18" s="43">
        <v>-0.02423</v>
      </c>
      <c r="K18" s="43">
        <v>0.19294</v>
      </c>
      <c r="L18" s="43">
        <v>-0.04509</v>
      </c>
      <c r="M18" s="32"/>
      <c r="N18" s="32"/>
      <c r="O18" s="32"/>
      <c r="P18" s="32"/>
      <c r="Q18" s="32"/>
      <c r="R18" s="48"/>
      <c r="S18" s="48"/>
      <c r="T18" s="48"/>
      <c r="U18" s="48"/>
      <c r="V18" s="48"/>
      <c r="W18" s="48"/>
      <c r="X18" s="32"/>
      <c r="Y18" s="32"/>
      <c r="Z18" s="32"/>
      <c r="AA18" s="32"/>
      <c r="AB18" s="32"/>
    </row>
    <row r="19" spans="1:28">
      <c r="A19" s="32"/>
      <c r="B19" s="32"/>
      <c r="C19" s="32"/>
      <c r="D19" s="32"/>
      <c r="E19" s="32"/>
      <c r="F19" s="32"/>
      <c r="G19" s="43">
        <v>-0.01696</v>
      </c>
      <c r="H19" s="43">
        <v>-0.04834</v>
      </c>
      <c r="I19" s="43">
        <v>-0.02394</v>
      </c>
      <c r="J19" s="43">
        <v>-0.00522</v>
      </c>
      <c r="K19" s="43">
        <v>-0.04509</v>
      </c>
      <c r="L19" s="43">
        <v>0.06905</v>
      </c>
      <c r="M19" s="32"/>
      <c r="N19" s="32"/>
      <c r="O19" s="32"/>
      <c r="P19" s="32"/>
      <c r="Q19" s="32"/>
      <c r="R19" s="48"/>
      <c r="S19" s="48"/>
      <c r="T19" s="48"/>
      <c r="U19" s="48"/>
      <c r="V19" s="48"/>
      <c r="W19" s="48"/>
      <c r="X19" s="32"/>
      <c r="Y19" s="32"/>
      <c r="Z19" s="32"/>
      <c r="AA19" s="32"/>
      <c r="AB19" s="32"/>
    </row>
    <row r="20" spans="1:28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spans="1:28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spans="1:28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 spans="1:28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spans="1:28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spans="1:28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 t="s">
        <v>18</v>
      </c>
      <c r="S25" s="32"/>
      <c r="T25" s="32"/>
      <c r="U25" s="32"/>
      <c r="V25" s="32"/>
      <c r="W25" s="32"/>
      <c r="X25" s="32"/>
      <c r="Y25" s="32"/>
      <c r="Z25" s="32"/>
      <c r="AA25" s="32"/>
      <c r="AB25" s="32"/>
    </row>
    <row r="26" spans="1:28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48"/>
      <c r="S26" s="48"/>
      <c r="T26" s="48"/>
      <c r="U26" s="48"/>
      <c r="V26" s="48"/>
      <c r="W26" s="48"/>
      <c r="X26" s="32"/>
      <c r="Y26" s="32"/>
      <c r="Z26" s="32"/>
      <c r="AA26" s="32"/>
      <c r="AB26" s="32"/>
    </row>
    <row r="27" spans="1:28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48"/>
      <c r="S27" s="48"/>
      <c r="T27" s="48"/>
      <c r="U27" s="48"/>
      <c r="V27" s="48"/>
      <c r="W27" s="48"/>
      <c r="X27" s="32"/>
      <c r="Y27" s="32"/>
      <c r="Z27" s="32"/>
      <c r="AA27" s="32"/>
      <c r="AB27" s="32"/>
    </row>
    <row r="28" spans="1:28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48"/>
      <c r="S28" s="48"/>
      <c r="T28" s="48"/>
      <c r="U28" s="48"/>
      <c r="V28" s="48"/>
      <c r="W28" s="48"/>
      <c r="X28" s="32"/>
      <c r="Y28" s="32"/>
      <c r="Z28" s="32"/>
      <c r="AA28" s="32"/>
      <c r="AB28" s="32"/>
    </row>
    <row r="29" spans="1:28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48"/>
      <c r="S29" s="48"/>
      <c r="T29" s="48"/>
      <c r="U29" s="48"/>
      <c r="V29" s="48"/>
      <c r="W29" s="48"/>
      <c r="X29" s="32"/>
      <c r="Y29" s="32"/>
      <c r="Z29" s="32"/>
      <c r="AA29" s="32"/>
      <c r="AB29" s="32"/>
    </row>
    <row r="30" spans="1:28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48"/>
      <c r="S30" s="48"/>
      <c r="T30" s="48"/>
      <c r="U30" s="48"/>
      <c r="V30" s="48"/>
      <c r="W30" s="48"/>
      <c r="X30" s="32"/>
      <c r="Y30" s="32"/>
      <c r="Z30" s="32"/>
      <c r="AA30" s="32"/>
      <c r="AB30" s="32"/>
    </row>
    <row r="31" spans="1:28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48"/>
      <c r="S31" s="48"/>
      <c r="T31" s="48"/>
      <c r="U31" s="48"/>
      <c r="V31" s="48"/>
      <c r="W31" s="48"/>
      <c r="X31" s="32"/>
      <c r="Y31" s="32"/>
      <c r="Z31" s="32"/>
      <c r="AA31" s="32"/>
      <c r="AB31" s="32"/>
    </row>
    <row r="32" spans="1:28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</row>
    <row r="33" spans="1:28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</row>
    <row r="34" spans="1:28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</row>
    <row r="35" spans="1:28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</row>
    <row r="36" spans="1:28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</row>
    <row r="44" spans="30:30">
      <c r="AD44">
        <v>0</v>
      </c>
    </row>
  </sheetData>
  <conditionalFormatting sqref="G2:L7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:L19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4:W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26:W3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9"/>
  <sheetViews>
    <sheetView tabSelected="1" zoomScale="70" zoomScaleNormal="70" workbookViewId="0">
      <selection activeCell="N21" sqref="N21"/>
    </sheetView>
  </sheetViews>
  <sheetFormatPr defaultColWidth="9" defaultRowHeight="14.25"/>
  <cols>
    <col min="1" max="1" width="3.375" customWidth="1"/>
    <col min="2" max="2" width="3.875" customWidth="1"/>
    <col min="3" max="3" width="4.375" customWidth="1"/>
    <col min="4" max="4" width="4.5" customWidth="1"/>
  </cols>
  <sheetData>
    <row r="1" spans="1:23">
      <c r="A1" s="32"/>
      <c r="B1" s="32" t="s">
        <v>0</v>
      </c>
      <c r="C1" s="32"/>
      <c r="D1" s="32"/>
      <c r="E1" s="32"/>
      <c r="G1" s="32" t="s">
        <v>19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 t="s">
        <v>20</v>
      </c>
      <c r="S1" s="32"/>
      <c r="T1" s="32"/>
      <c r="U1" s="32"/>
      <c r="V1" s="32"/>
      <c r="W1" s="32"/>
    </row>
    <row r="2" spans="1:23">
      <c r="A2" s="32" t="s">
        <v>4</v>
      </c>
      <c r="B2" s="41" t="s">
        <v>21</v>
      </c>
      <c r="C2" s="42" t="s">
        <v>22</v>
      </c>
      <c r="D2" s="42" t="s">
        <v>23</v>
      </c>
      <c r="E2" s="32"/>
      <c r="G2" s="48"/>
      <c r="H2" s="48"/>
      <c r="I2" s="48"/>
      <c r="J2" s="48"/>
      <c r="K2" s="48"/>
      <c r="L2" s="48"/>
      <c r="M2" s="32"/>
      <c r="N2" s="32"/>
      <c r="O2" s="32"/>
      <c r="P2" s="32"/>
      <c r="Q2" s="32"/>
      <c r="R2" s="48"/>
      <c r="S2" s="48"/>
      <c r="T2" s="48"/>
      <c r="U2" s="48"/>
      <c r="V2" s="48"/>
      <c r="W2" s="48"/>
    </row>
    <row r="3" spans="1:23">
      <c r="A3" s="32"/>
      <c r="B3" s="41" t="s">
        <v>24</v>
      </c>
      <c r="C3" s="42" t="s">
        <v>25</v>
      </c>
      <c r="D3" s="42" t="s">
        <v>26</v>
      </c>
      <c r="E3" s="32"/>
      <c r="G3" s="48"/>
      <c r="H3" s="48"/>
      <c r="I3" s="48"/>
      <c r="J3" s="48"/>
      <c r="K3" s="48"/>
      <c r="L3" s="48"/>
      <c r="M3" s="32"/>
      <c r="N3" s="32"/>
      <c r="O3" s="32"/>
      <c r="P3" s="32"/>
      <c r="Q3" s="32"/>
      <c r="R3" s="48"/>
      <c r="S3" s="48"/>
      <c r="T3" s="48"/>
      <c r="U3" s="48"/>
      <c r="V3" s="48"/>
      <c r="W3" s="48"/>
    </row>
    <row r="4" spans="1:23">
      <c r="A4" s="32"/>
      <c r="B4" s="41" t="s">
        <v>27</v>
      </c>
      <c r="C4" s="42" t="s">
        <v>28</v>
      </c>
      <c r="D4" s="42" t="s">
        <v>29</v>
      </c>
      <c r="E4" s="32"/>
      <c r="G4" s="48"/>
      <c r="H4" s="48"/>
      <c r="I4" s="48"/>
      <c r="J4" s="48"/>
      <c r="K4" s="48"/>
      <c r="L4" s="48"/>
      <c r="M4" s="32"/>
      <c r="N4" s="32"/>
      <c r="O4" s="32"/>
      <c r="P4" s="32"/>
      <c r="Q4" s="32"/>
      <c r="R4" s="48"/>
      <c r="S4" s="48"/>
      <c r="T4" s="48"/>
      <c r="U4" s="48"/>
      <c r="V4" s="48"/>
      <c r="W4" s="48"/>
    </row>
    <row r="5" spans="1:23">
      <c r="A5" s="32"/>
      <c r="B5" s="44"/>
      <c r="C5" s="44"/>
      <c r="D5" s="44" t="s">
        <v>5</v>
      </c>
      <c r="E5" s="32"/>
      <c r="G5" s="48"/>
      <c r="H5" s="48"/>
      <c r="I5" s="48"/>
      <c r="J5" s="48"/>
      <c r="K5" s="48"/>
      <c r="L5" s="48"/>
      <c r="M5" s="32"/>
      <c r="N5" s="32"/>
      <c r="O5" s="32"/>
      <c r="P5" s="32"/>
      <c r="Q5" s="32"/>
      <c r="R5" s="48"/>
      <c r="S5" s="48"/>
      <c r="T5" s="48"/>
      <c r="U5" s="48"/>
      <c r="V5" s="48"/>
      <c r="W5" s="48"/>
    </row>
    <row r="6" spans="1:23">
      <c r="A6" s="32"/>
      <c r="B6" s="44" t="s">
        <v>6</v>
      </c>
      <c r="C6" s="44"/>
      <c r="D6" s="44"/>
      <c r="E6" s="32"/>
      <c r="G6" s="48"/>
      <c r="H6" s="48"/>
      <c r="I6" s="48"/>
      <c r="J6" s="48"/>
      <c r="K6" s="48"/>
      <c r="L6" s="48"/>
      <c r="M6" s="32"/>
      <c r="N6" s="32"/>
      <c r="O6" s="32"/>
      <c r="P6" s="32"/>
      <c r="Q6" s="32"/>
      <c r="R6" s="48"/>
      <c r="S6" s="48"/>
      <c r="T6" s="48"/>
      <c r="U6" s="48"/>
      <c r="V6" s="48"/>
      <c r="W6" s="48"/>
    </row>
    <row r="7" spans="1:23">
      <c r="A7" s="32" t="s">
        <v>4</v>
      </c>
      <c r="B7" s="41" t="s">
        <v>30</v>
      </c>
      <c r="C7" s="42" t="s">
        <v>31</v>
      </c>
      <c r="D7" s="42" t="s">
        <v>32</v>
      </c>
      <c r="E7" s="32"/>
      <c r="G7" s="48"/>
      <c r="H7" s="48"/>
      <c r="I7" s="48"/>
      <c r="J7" s="48"/>
      <c r="K7" s="48"/>
      <c r="L7" s="48"/>
      <c r="M7" s="32"/>
      <c r="N7" s="32"/>
      <c r="O7" s="32"/>
      <c r="P7" s="32"/>
      <c r="Q7" s="32"/>
      <c r="R7" s="48"/>
      <c r="S7" s="48"/>
      <c r="T7" s="48"/>
      <c r="U7" s="48"/>
      <c r="V7" s="48"/>
      <c r="W7" s="48"/>
    </row>
    <row r="8" spans="1:23">
      <c r="A8" s="32"/>
      <c r="B8" s="41" t="s">
        <v>33</v>
      </c>
      <c r="C8" s="45" t="s">
        <v>34</v>
      </c>
      <c r="D8" s="45" t="s">
        <v>35</v>
      </c>
      <c r="E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</row>
    <row r="9" spans="1:23">
      <c r="A9" s="32"/>
      <c r="B9" s="41" t="s">
        <v>36</v>
      </c>
      <c r="C9" s="41" t="s">
        <v>37</v>
      </c>
      <c r="D9" s="45" t="s">
        <v>38</v>
      </c>
      <c r="E9" s="32"/>
      <c r="G9" s="50"/>
      <c r="H9" s="50"/>
      <c r="I9" s="50"/>
      <c r="J9" s="50"/>
      <c r="K9" s="50"/>
      <c r="L9" s="50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</row>
    <row r="10" spans="1:23">
      <c r="A10" s="32"/>
      <c r="B10" s="44"/>
      <c r="C10" s="44"/>
      <c r="D10" s="44" t="s">
        <v>5</v>
      </c>
      <c r="E10" s="32"/>
      <c r="G10" s="50"/>
      <c r="H10" s="50"/>
      <c r="I10" s="50"/>
      <c r="J10" s="50"/>
      <c r="K10" s="50"/>
      <c r="L10" s="50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</row>
    <row r="11" spans="1:23">
      <c r="A11" s="32"/>
      <c r="B11" s="44" t="s">
        <v>1</v>
      </c>
      <c r="C11" s="44"/>
      <c r="D11" s="44"/>
      <c r="E11" s="32"/>
      <c r="G11" s="50"/>
      <c r="H11" s="50"/>
      <c r="I11" s="50"/>
      <c r="J11" s="50"/>
      <c r="K11" s="50"/>
      <c r="L11" s="50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</row>
    <row r="12" spans="1:23">
      <c r="A12" s="32" t="s">
        <v>4</v>
      </c>
      <c r="B12" s="41" t="s">
        <v>39</v>
      </c>
      <c r="C12" s="42" t="s">
        <v>19</v>
      </c>
      <c r="D12" s="42" t="s">
        <v>20</v>
      </c>
      <c r="E12" s="32"/>
      <c r="G12" s="50"/>
      <c r="H12" s="50"/>
      <c r="I12" s="50"/>
      <c r="J12" s="50"/>
      <c r="K12" s="50"/>
      <c r="L12" s="50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</row>
    <row r="13" spans="1:23">
      <c r="A13" s="32"/>
      <c r="B13" s="41" t="s">
        <v>40</v>
      </c>
      <c r="C13" s="41" t="s">
        <v>41</v>
      </c>
      <c r="D13" s="45" t="s">
        <v>42</v>
      </c>
      <c r="E13" s="32"/>
      <c r="G13" s="54" t="s">
        <v>43</v>
      </c>
      <c r="H13" s="50"/>
      <c r="I13" s="50"/>
      <c r="J13" s="50"/>
      <c r="K13" s="50"/>
      <c r="L13" s="50"/>
      <c r="M13" s="32"/>
      <c r="N13" s="32"/>
      <c r="O13" s="32"/>
      <c r="P13" s="32"/>
      <c r="Q13" s="32"/>
      <c r="R13" s="55" t="s">
        <v>44</v>
      </c>
      <c r="S13" s="32"/>
      <c r="T13" s="32"/>
      <c r="U13" s="32"/>
      <c r="V13" s="32"/>
      <c r="W13" s="32"/>
    </row>
    <row r="14" spans="1:23">
      <c r="A14" s="32"/>
      <c r="B14" s="41" t="s">
        <v>45</v>
      </c>
      <c r="C14" s="41" t="s">
        <v>46</v>
      </c>
      <c r="D14" s="45" t="s">
        <v>47</v>
      </c>
      <c r="E14" s="32"/>
      <c r="G14" s="48">
        <v>-0.06987</v>
      </c>
      <c r="H14" s="43">
        <v>-0.02502</v>
      </c>
      <c r="I14" s="43">
        <v>-0.07051</v>
      </c>
      <c r="J14" s="43">
        <v>0.09822</v>
      </c>
      <c r="K14" s="43">
        <v>-0.01738</v>
      </c>
      <c r="L14" s="46">
        <v>-0.07867</v>
      </c>
      <c r="M14" s="32"/>
      <c r="N14" s="32"/>
      <c r="O14" s="32"/>
      <c r="P14" s="32"/>
      <c r="Q14" s="32"/>
      <c r="R14" s="48"/>
      <c r="S14" s="48"/>
      <c r="T14" s="48"/>
      <c r="U14" s="48"/>
      <c r="V14" s="48"/>
      <c r="W14" s="48"/>
    </row>
    <row r="15" spans="1:23">
      <c r="A15" s="32"/>
      <c r="B15" s="32"/>
      <c r="C15" s="32"/>
      <c r="D15" s="32" t="s">
        <v>5</v>
      </c>
      <c r="E15" s="32"/>
      <c r="G15" s="49">
        <v>0.02756</v>
      </c>
      <c r="H15" s="50">
        <v>0.09579</v>
      </c>
      <c r="I15" s="50">
        <v>-0.01202</v>
      </c>
      <c r="J15" s="50">
        <v>0.03025</v>
      </c>
      <c r="K15" s="50">
        <v>-0.04036</v>
      </c>
      <c r="L15" s="47">
        <v>-0.02537</v>
      </c>
      <c r="M15" s="32"/>
      <c r="N15" s="32"/>
      <c r="O15" s="32"/>
      <c r="P15" s="32"/>
      <c r="Q15" s="32"/>
      <c r="R15" s="48"/>
      <c r="S15" s="48"/>
      <c r="T15" s="48"/>
      <c r="U15" s="48"/>
      <c r="V15" s="48"/>
      <c r="W15" s="48"/>
    </row>
    <row r="16" spans="7:23">
      <c r="G16" s="49">
        <v>0.27651</v>
      </c>
      <c r="H16" s="50">
        <v>0.77153</v>
      </c>
      <c r="I16" s="50">
        <v>0.61503</v>
      </c>
      <c r="J16" s="50">
        <v>-0.66253</v>
      </c>
      <c r="K16" s="50">
        <v>0.31097</v>
      </c>
      <c r="L16" s="47">
        <v>-0.13114</v>
      </c>
      <c r="M16" s="32"/>
      <c r="N16" s="32"/>
      <c r="O16" s="32"/>
      <c r="P16" s="32"/>
      <c r="Q16" s="32"/>
      <c r="R16" s="48"/>
      <c r="S16" s="48"/>
      <c r="T16" s="48"/>
      <c r="U16" s="48"/>
      <c r="V16" s="48"/>
      <c r="W16" s="48"/>
    </row>
    <row r="17" spans="7:23">
      <c r="G17" s="49">
        <v>0.0884</v>
      </c>
      <c r="H17" s="50">
        <v>0.18605</v>
      </c>
      <c r="I17" s="50">
        <v>-0.20923</v>
      </c>
      <c r="J17" s="50">
        <v>0.21379</v>
      </c>
      <c r="K17" s="50">
        <v>-0.10221</v>
      </c>
      <c r="L17" s="47">
        <v>-0.08849</v>
      </c>
      <c r="M17" s="32"/>
      <c r="N17" s="32"/>
      <c r="O17" s="32"/>
      <c r="P17" s="32"/>
      <c r="Q17" s="32"/>
      <c r="R17" s="48"/>
      <c r="S17" s="48"/>
      <c r="T17" s="48"/>
      <c r="U17" s="48"/>
      <c r="V17" s="48"/>
      <c r="W17" s="48"/>
    </row>
    <row r="18" spans="7:23">
      <c r="G18" s="49">
        <v>0.0853</v>
      </c>
      <c r="H18" s="50">
        <v>-0.27949</v>
      </c>
      <c r="I18" s="50">
        <v>-0.12764</v>
      </c>
      <c r="J18" s="50">
        <v>0.19709</v>
      </c>
      <c r="K18" s="50">
        <v>0.1219</v>
      </c>
      <c r="L18" s="47">
        <v>-0.00185</v>
      </c>
      <c r="M18" s="32"/>
      <c r="N18" s="32"/>
      <c r="O18" s="32"/>
      <c r="P18" s="32"/>
      <c r="Q18" s="32"/>
      <c r="R18" s="48"/>
      <c r="S18" s="48"/>
      <c r="T18" s="48"/>
      <c r="U18" s="48"/>
      <c r="V18" s="48"/>
      <c r="W18" s="48"/>
    </row>
    <row r="19" spans="7:23">
      <c r="G19" s="51">
        <v>0.01197</v>
      </c>
      <c r="H19" s="52">
        <v>0.02901</v>
      </c>
      <c r="I19" s="52">
        <v>0.00356</v>
      </c>
      <c r="J19" s="52">
        <v>0.00354</v>
      </c>
      <c r="K19" s="52">
        <v>-0.00343</v>
      </c>
      <c r="L19" s="53">
        <v>0.0061</v>
      </c>
      <c r="M19" s="32"/>
      <c r="N19" s="32"/>
      <c r="O19" s="32"/>
      <c r="P19" s="32"/>
      <c r="Q19" s="32"/>
      <c r="R19" s="48"/>
      <c r="S19" s="48"/>
      <c r="T19" s="48"/>
      <c r="U19" s="48"/>
      <c r="V19" s="48"/>
      <c r="W19" s="48"/>
    </row>
    <row r="20" spans="7:23"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</row>
    <row r="21" spans="7:23"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</row>
    <row r="22" spans="7:23"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</row>
    <row r="23" spans="7:23"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</row>
    <row r="24" spans="7:23"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</row>
    <row r="25" spans="7:23">
      <c r="G25" s="55" t="s">
        <v>48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55" t="s">
        <v>49</v>
      </c>
      <c r="S25" s="32"/>
      <c r="T25" s="32"/>
      <c r="U25" s="32"/>
      <c r="V25" s="32"/>
      <c r="W25" s="32"/>
    </row>
    <row r="26" spans="7:23">
      <c r="G26" s="48">
        <v>-0.06987</v>
      </c>
      <c r="H26" s="43">
        <v>-0.02756</v>
      </c>
      <c r="I26" s="43">
        <v>0.27651</v>
      </c>
      <c r="J26" s="43">
        <v>0.0884</v>
      </c>
      <c r="K26" s="43">
        <v>-0.0853</v>
      </c>
      <c r="L26" s="46">
        <v>0.01197</v>
      </c>
      <c r="M26" s="32"/>
      <c r="N26" s="32"/>
      <c r="O26" s="32"/>
      <c r="P26" s="32"/>
      <c r="Q26" s="32"/>
      <c r="R26" s="48"/>
      <c r="S26" s="48"/>
      <c r="T26" s="48"/>
      <c r="U26" s="48"/>
      <c r="V26" s="48"/>
      <c r="W26" s="48"/>
    </row>
    <row r="27" spans="7:23">
      <c r="G27" s="49">
        <v>0.02502</v>
      </c>
      <c r="H27" s="50">
        <v>0.09579</v>
      </c>
      <c r="I27" s="50">
        <v>-0.77153</v>
      </c>
      <c r="J27" s="50">
        <v>-0.18605</v>
      </c>
      <c r="K27" s="50">
        <v>-0.27949</v>
      </c>
      <c r="L27" s="47">
        <v>-0.02901</v>
      </c>
      <c r="M27" s="32"/>
      <c r="N27" s="32"/>
      <c r="O27" s="32"/>
      <c r="P27" s="32"/>
      <c r="Q27" s="32"/>
      <c r="R27" s="48"/>
      <c r="S27" s="48"/>
      <c r="T27" s="48"/>
      <c r="U27" s="48"/>
      <c r="V27" s="48"/>
      <c r="W27" s="48"/>
    </row>
    <row r="28" spans="7:23">
      <c r="G28" s="49">
        <v>-0.07051</v>
      </c>
      <c r="H28" s="50">
        <v>0.01202</v>
      </c>
      <c r="I28" s="50">
        <v>0.61503</v>
      </c>
      <c r="J28" s="50">
        <v>-0.20923</v>
      </c>
      <c r="K28" s="50">
        <v>0.12764</v>
      </c>
      <c r="L28" s="47">
        <v>0.00356</v>
      </c>
      <c r="M28" s="32"/>
      <c r="N28" s="32"/>
      <c r="O28" s="32"/>
      <c r="P28" s="32"/>
      <c r="Q28" s="32"/>
      <c r="R28" s="48"/>
      <c r="S28" s="48"/>
      <c r="T28" s="48"/>
      <c r="U28" s="48"/>
      <c r="V28" s="48"/>
      <c r="W28" s="48"/>
    </row>
    <row r="29" spans="7:23">
      <c r="G29" s="49">
        <v>0.09822</v>
      </c>
      <c r="H29" s="50">
        <v>-0.03025</v>
      </c>
      <c r="I29" s="50">
        <v>-0.66253</v>
      </c>
      <c r="J29" s="50">
        <v>0.21379</v>
      </c>
      <c r="K29" s="50">
        <v>-0.19709</v>
      </c>
      <c r="L29" s="47">
        <v>0.00354</v>
      </c>
      <c r="M29" s="32"/>
      <c r="N29" s="32"/>
      <c r="O29" s="32"/>
      <c r="P29" s="32"/>
      <c r="Q29" s="32"/>
      <c r="R29" s="48"/>
      <c r="S29" s="48"/>
      <c r="T29" s="48"/>
      <c r="U29" s="48"/>
      <c r="V29" s="48"/>
      <c r="W29" s="48"/>
    </row>
    <row r="30" spans="7:23">
      <c r="G30" s="49">
        <v>0.01738</v>
      </c>
      <c r="H30" s="50">
        <v>-0.04036</v>
      </c>
      <c r="I30" s="50">
        <v>-0.31097</v>
      </c>
      <c r="J30" s="50">
        <v>0.10221</v>
      </c>
      <c r="K30" s="50">
        <v>0.1219</v>
      </c>
      <c r="L30" s="47">
        <v>0.00343</v>
      </c>
      <c r="M30" s="32"/>
      <c r="N30" s="32"/>
      <c r="O30" s="32"/>
      <c r="P30" s="32"/>
      <c r="Q30" s="32"/>
      <c r="R30" s="48"/>
      <c r="S30" s="48"/>
      <c r="T30" s="48"/>
      <c r="U30" s="48"/>
      <c r="V30" s="48"/>
      <c r="W30" s="48"/>
    </row>
    <row r="31" spans="7:23">
      <c r="G31" s="51">
        <v>-0.07867</v>
      </c>
      <c r="H31" s="52">
        <v>0.02537</v>
      </c>
      <c r="I31" s="52">
        <v>-0.13114</v>
      </c>
      <c r="J31" s="52">
        <v>-0.08849</v>
      </c>
      <c r="K31" s="52">
        <v>0.00185</v>
      </c>
      <c r="L31" s="53">
        <v>0.0061</v>
      </c>
      <c r="M31" s="32"/>
      <c r="N31" s="32"/>
      <c r="O31" s="32"/>
      <c r="P31" s="32"/>
      <c r="Q31" s="32"/>
      <c r="R31" s="48"/>
      <c r="S31" s="48"/>
      <c r="T31" s="48"/>
      <c r="U31" s="48"/>
      <c r="V31" s="48"/>
      <c r="W31" s="48"/>
    </row>
    <row r="39" spans="28:28">
      <c r="AB39">
        <v>0</v>
      </c>
    </row>
  </sheetData>
  <conditionalFormatting sqref="G14:L19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4:W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6:L31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26:W3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0"/>
  <sheetViews>
    <sheetView zoomScale="70" zoomScaleNormal="70" workbookViewId="0">
      <selection activeCell="G26" sqref="G26"/>
    </sheetView>
  </sheetViews>
  <sheetFormatPr defaultColWidth="9" defaultRowHeight="14.25"/>
  <cols>
    <col min="1" max="1" width="3.625" customWidth="1"/>
    <col min="2" max="2" width="3.375" customWidth="1"/>
    <col min="3" max="4" width="4" customWidth="1"/>
  </cols>
  <sheetData>
    <row r="1" spans="1:23">
      <c r="A1" s="32"/>
      <c r="B1" s="32" t="s">
        <v>0</v>
      </c>
      <c r="C1" s="32"/>
      <c r="D1" s="32"/>
      <c r="E1" s="32"/>
      <c r="G1" s="32" t="s">
        <v>31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 t="s">
        <v>32</v>
      </c>
      <c r="S1" s="32"/>
      <c r="T1" s="32"/>
      <c r="U1" s="32"/>
      <c r="V1" s="32"/>
      <c r="W1" s="32"/>
    </row>
    <row r="2" spans="1:23">
      <c r="A2" s="32" t="s">
        <v>4</v>
      </c>
      <c r="B2" s="41" t="s">
        <v>21</v>
      </c>
      <c r="C2" s="42" t="s">
        <v>22</v>
      </c>
      <c r="D2" s="42" t="s">
        <v>23</v>
      </c>
      <c r="E2" s="32"/>
      <c r="G2" s="48"/>
      <c r="H2" s="43"/>
      <c r="I2" s="43"/>
      <c r="J2" s="43"/>
      <c r="K2" s="43"/>
      <c r="L2" s="46"/>
      <c r="M2" s="32"/>
      <c r="N2" s="32"/>
      <c r="O2" s="32"/>
      <c r="P2" s="32"/>
      <c r="Q2" s="32"/>
      <c r="R2" s="48"/>
      <c r="S2" s="43"/>
      <c r="T2" s="43"/>
      <c r="U2" s="43"/>
      <c r="V2" s="43"/>
      <c r="W2" s="46"/>
    </row>
    <row r="3" spans="1:23">
      <c r="A3" s="32"/>
      <c r="B3" s="41" t="s">
        <v>24</v>
      </c>
      <c r="C3" s="42" t="s">
        <v>25</v>
      </c>
      <c r="D3" s="42" t="s">
        <v>26</v>
      </c>
      <c r="E3" s="32"/>
      <c r="G3" s="49"/>
      <c r="H3" s="50"/>
      <c r="I3" s="50"/>
      <c r="J3" s="50"/>
      <c r="K3" s="50"/>
      <c r="L3" s="47"/>
      <c r="M3" s="32"/>
      <c r="N3" s="32"/>
      <c r="O3" s="32"/>
      <c r="P3" s="32"/>
      <c r="Q3" s="32"/>
      <c r="R3" s="49"/>
      <c r="S3" s="50"/>
      <c r="T3" s="50"/>
      <c r="U3" s="50"/>
      <c r="V3" s="50"/>
      <c r="W3" s="47"/>
    </row>
    <row r="4" spans="1:23">
      <c r="A4" s="32"/>
      <c r="B4" s="41" t="s">
        <v>27</v>
      </c>
      <c r="C4" s="42" t="s">
        <v>28</v>
      </c>
      <c r="D4" s="42" t="s">
        <v>29</v>
      </c>
      <c r="E4" s="32"/>
      <c r="G4" s="49"/>
      <c r="H4" s="50"/>
      <c r="I4" s="50"/>
      <c r="J4" s="50"/>
      <c r="K4" s="50"/>
      <c r="L4" s="47"/>
      <c r="M4" s="32"/>
      <c r="N4" s="32"/>
      <c r="O4" s="32"/>
      <c r="P4" s="32"/>
      <c r="Q4" s="32"/>
      <c r="R4" s="49"/>
      <c r="S4" s="50"/>
      <c r="T4" s="50"/>
      <c r="U4" s="50"/>
      <c r="V4" s="50"/>
      <c r="W4" s="47"/>
    </row>
    <row r="5" spans="1:23">
      <c r="A5" s="32"/>
      <c r="B5" s="44"/>
      <c r="C5" s="44"/>
      <c r="D5" s="44" t="s">
        <v>5</v>
      </c>
      <c r="E5" s="32"/>
      <c r="G5" s="49"/>
      <c r="H5" s="50"/>
      <c r="I5" s="50"/>
      <c r="J5" s="50"/>
      <c r="K5" s="50"/>
      <c r="L5" s="47"/>
      <c r="M5" s="32"/>
      <c r="N5" s="32"/>
      <c r="O5" s="32"/>
      <c r="P5" s="32"/>
      <c r="Q5" s="32"/>
      <c r="R5" s="49"/>
      <c r="S5" s="50"/>
      <c r="T5" s="50"/>
      <c r="U5" s="50"/>
      <c r="V5" s="50"/>
      <c r="W5" s="47"/>
    </row>
    <row r="6" spans="1:23">
      <c r="A6" s="32"/>
      <c r="B6" s="44" t="s">
        <v>6</v>
      </c>
      <c r="C6" s="44"/>
      <c r="D6" s="44"/>
      <c r="E6" s="32"/>
      <c r="G6" s="49"/>
      <c r="H6" s="50"/>
      <c r="I6" s="50"/>
      <c r="J6" s="50"/>
      <c r="K6" s="50"/>
      <c r="L6" s="47"/>
      <c r="M6" s="32"/>
      <c r="N6" s="32"/>
      <c r="O6" s="32"/>
      <c r="P6" s="32"/>
      <c r="Q6" s="32"/>
      <c r="R6" s="49"/>
      <c r="S6" s="50"/>
      <c r="T6" s="50"/>
      <c r="U6" s="50"/>
      <c r="V6" s="50"/>
      <c r="W6" s="47"/>
    </row>
    <row r="7" spans="1:23">
      <c r="A7" s="32" t="s">
        <v>4</v>
      </c>
      <c r="B7" s="41" t="s">
        <v>30</v>
      </c>
      <c r="C7" s="42" t="s">
        <v>31</v>
      </c>
      <c r="D7" s="42" t="s">
        <v>32</v>
      </c>
      <c r="E7" s="32"/>
      <c r="G7" s="51"/>
      <c r="H7" s="52"/>
      <c r="I7" s="52"/>
      <c r="J7" s="52"/>
      <c r="K7" s="52"/>
      <c r="L7" s="53"/>
      <c r="M7" s="32"/>
      <c r="N7" s="32"/>
      <c r="O7" s="32"/>
      <c r="P7" s="32"/>
      <c r="Q7" s="32"/>
      <c r="R7" s="51"/>
      <c r="S7" s="52"/>
      <c r="T7" s="52"/>
      <c r="U7" s="52"/>
      <c r="V7" s="52"/>
      <c r="W7" s="53"/>
    </row>
    <row r="8" spans="1:23">
      <c r="A8" s="32"/>
      <c r="B8" s="41" t="s">
        <v>33</v>
      </c>
      <c r="C8" s="45" t="s">
        <v>34</v>
      </c>
      <c r="D8" s="45" t="s">
        <v>35</v>
      </c>
      <c r="E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</row>
    <row r="9" spans="1:23">
      <c r="A9" s="32"/>
      <c r="B9" s="41" t="s">
        <v>36</v>
      </c>
      <c r="C9" s="41" t="s">
        <v>37</v>
      </c>
      <c r="D9" s="45" t="s">
        <v>38</v>
      </c>
      <c r="E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</row>
    <row r="10" spans="1:23">
      <c r="A10" s="32"/>
      <c r="B10" s="44"/>
      <c r="C10" s="44"/>
      <c r="D10" s="44" t="s">
        <v>5</v>
      </c>
      <c r="E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</row>
    <row r="11" spans="1:23">
      <c r="A11" s="32"/>
      <c r="B11" s="44" t="s">
        <v>1</v>
      </c>
      <c r="C11" s="44"/>
      <c r="D11" s="44"/>
      <c r="E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</row>
    <row r="12" spans="1:23">
      <c r="A12" s="32" t="s">
        <v>4</v>
      </c>
      <c r="B12" s="41" t="s">
        <v>39</v>
      </c>
      <c r="C12" s="42" t="s">
        <v>19</v>
      </c>
      <c r="D12" s="42" t="s">
        <v>20</v>
      </c>
      <c r="E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</row>
    <row r="13" spans="1:23">
      <c r="A13" s="32"/>
      <c r="B13" s="41" t="s">
        <v>40</v>
      </c>
      <c r="C13" s="41" t="s">
        <v>41</v>
      </c>
      <c r="D13" s="45" t="s">
        <v>42</v>
      </c>
      <c r="E13" s="32"/>
      <c r="G13" s="32" t="s">
        <v>50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 t="s">
        <v>35</v>
      </c>
      <c r="S13" s="32"/>
      <c r="T13" s="32"/>
      <c r="U13" s="32"/>
      <c r="V13" s="32"/>
      <c r="W13" s="32"/>
    </row>
    <row r="14" spans="1:23">
      <c r="A14" s="32"/>
      <c r="B14" s="41" t="s">
        <v>45</v>
      </c>
      <c r="C14" s="41" t="s">
        <v>46</v>
      </c>
      <c r="D14" s="45" t="s">
        <v>47</v>
      </c>
      <c r="E14" s="32"/>
      <c r="G14" s="48">
        <v>-0.06987</v>
      </c>
      <c r="H14" s="48">
        <v>-0.02756</v>
      </c>
      <c r="I14" s="48">
        <v>0.27651</v>
      </c>
      <c r="J14" s="48">
        <v>-0.0884</v>
      </c>
      <c r="K14" s="48">
        <v>0.0853</v>
      </c>
      <c r="L14" s="48">
        <v>-0.01197</v>
      </c>
      <c r="M14" s="43"/>
      <c r="N14" s="43"/>
      <c r="O14" s="43"/>
      <c r="P14" s="46"/>
      <c r="Q14" s="32"/>
      <c r="R14" s="33"/>
      <c r="S14" s="34"/>
      <c r="T14" s="34"/>
      <c r="U14" s="34"/>
      <c r="V14" s="34"/>
      <c r="W14" s="35"/>
    </row>
    <row r="15" spans="1:23">
      <c r="A15" s="32"/>
      <c r="B15" s="32"/>
      <c r="C15" s="32"/>
      <c r="D15" s="32" t="s">
        <v>5</v>
      </c>
      <c r="E15" s="32"/>
      <c r="G15" s="48">
        <v>0.02502</v>
      </c>
      <c r="H15" s="48">
        <v>0.09579</v>
      </c>
      <c r="I15" s="48">
        <v>-0.77153</v>
      </c>
      <c r="J15" s="48">
        <v>0.18605</v>
      </c>
      <c r="K15" s="48">
        <v>0.27949</v>
      </c>
      <c r="L15" s="48">
        <v>0.02901</v>
      </c>
      <c r="M15" s="32"/>
      <c r="N15" s="32"/>
      <c r="O15" s="32"/>
      <c r="P15" s="47"/>
      <c r="Q15" s="32"/>
      <c r="R15" s="36"/>
      <c r="S15" s="5"/>
      <c r="T15" s="5"/>
      <c r="U15" s="5"/>
      <c r="V15" s="5"/>
      <c r="W15" s="37"/>
    </row>
    <row r="16" spans="7:23">
      <c r="G16" s="48">
        <v>-0.07051</v>
      </c>
      <c r="H16" s="48">
        <v>0.01202</v>
      </c>
      <c r="I16" s="48">
        <v>0.61503</v>
      </c>
      <c r="J16" s="48">
        <v>0.20923</v>
      </c>
      <c r="K16" s="48">
        <v>-0.12764</v>
      </c>
      <c r="L16" s="48">
        <v>-0.00356</v>
      </c>
      <c r="M16" s="32"/>
      <c r="N16" s="32"/>
      <c r="O16" s="32"/>
      <c r="P16" s="47"/>
      <c r="Q16" s="32"/>
      <c r="R16" s="36"/>
      <c r="S16" s="5"/>
      <c r="T16" s="5"/>
      <c r="U16" s="5"/>
      <c r="V16" s="5"/>
      <c r="W16" s="37"/>
    </row>
    <row r="17" spans="7:23">
      <c r="G17" s="48">
        <v>-0.09822</v>
      </c>
      <c r="H17" s="48">
        <v>0.03025</v>
      </c>
      <c r="I17" s="48">
        <v>0.66253</v>
      </c>
      <c r="J17" s="48">
        <v>0.21379</v>
      </c>
      <c r="K17" s="48">
        <v>-0.19709</v>
      </c>
      <c r="L17" s="48">
        <v>0.00354</v>
      </c>
      <c r="M17" s="32"/>
      <c r="N17" s="32"/>
      <c r="O17" s="32"/>
      <c r="P17" s="47"/>
      <c r="Q17" s="32"/>
      <c r="R17" s="36"/>
      <c r="S17" s="5"/>
      <c r="T17" s="5"/>
      <c r="U17" s="5"/>
      <c r="V17" s="5"/>
      <c r="W17" s="37"/>
    </row>
    <row r="18" spans="7:23">
      <c r="G18" s="48">
        <v>-0.01738</v>
      </c>
      <c r="H18" s="48">
        <v>0.04036</v>
      </c>
      <c r="I18" s="48">
        <v>0.31097</v>
      </c>
      <c r="J18" s="48">
        <v>0.10221</v>
      </c>
      <c r="K18" s="48">
        <v>0.1219</v>
      </c>
      <c r="L18" s="48">
        <v>0.00343</v>
      </c>
      <c r="M18" s="32"/>
      <c r="N18" s="32"/>
      <c r="O18" s="32"/>
      <c r="P18" s="47"/>
      <c r="Q18" s="32"/>
      <c r="R18" s="36"/>
      <c r="S18" s="5"/>
      <c r="T18" s="5"/>
      <c r="U18" s="5"/>
      <c r="V18" s="5"/>
      <c r="W18" s="37"/>
    </row>
    <row r="19" spans="7:23">
      <c r="G19" s="48">
        <v>0.07867</v>
      </c>
      <c r="H19" s="48">
        <v>-0.02537</v>
      </c>
      <c r="I19" s="48">
        <v>0.13114</v>
      </c>
      <c r="J19" s="48">
        <v>-0.08849</v>
      </c>
      <c r="K19" s="48">
        <v>0.00185</v>
      </c>
      <c r="L19" s="48">
        <v>0.0061</v>
      </c>
      <c r="M19" s="32"/>
      <c r="N19" s="32"/>
      <c r="O19" s="32"/>
      <c r="P19" s="47"/>
      <c r="Q19" s="32"/>
      <c r="R19" s="38"/>
      <c r="S19" s="39"/>
      <c r="T19" s="39"/>
      <c r="U19" s="39"/>
      <c r="V19" s="39"/>
      <c r="W19" s="40"/>
    </row>
    <row r="20" spans="7:23">
      <c r="G20" s="49"/>
      <c r="H20" s="32"/>
      <c r="I20" s="32"/>
      <c r="J20" s="32"/>
      <c r="K20" s="32"/>
      <c r="L20" s="32"/>
      <c r="M20" s="32"/>
      <c r="N20" s="32"/>
      <c r="O20" s="32"/>
      <c r="P20" s="47"/>
      <c r="Q20" s="32"/>
      <c r="R20" s="32"/>
      <c r="S20" s="32"/>
      <c r="T20" s="32"/>
      <c r="U20" s="32"/>
      <c r="V20" s="32"/>
      <c r="W20" s="32"/>
    </row>
    <row r="21" spans="7:23">
      <c r="G21" s="49"/>
      <c r="H21" s="32"/>
      <c r="I21" s="32"/>
      <c r="J21" s="32"/>
      <c r="K21" s="32"/>
      <c r="L21" s="32"/>
      <c r="M21" s="32"/>
      <c r="N21" s="32"/>
      <c r="O21" s="32"/>
      <c r="P21" s="47"/>
      <c r="Q21" s="32"/>
      <c r="R21" s="32"/>
      <c r="S21" s="32"/>
      <c r="T21" s="32"/>
      <c r="U21" s="32"/>
      <c r="V21" s="32"/>
      <c r="W21" s="32"/>
    </row>
    <row r="22" spans="7:23">
      <c r="G22" s="49"/>
      <c r="H22" s="32"/>
      <c r="I22" s="32"/>
      <c r="J22" s="32"/>
      <c r="K22" s="32"/>
      <c r="L22" s="32"/>
      <c r="M22" s="32"/>
      <c r="N22" s="32"/>
      <c r="O22" s="32"/>
      <c r="P22" s="47"/>
      <c r="Q22" s="32"/>
      <c r="R22" s="32"/>
      <c r="S22" s="32"/>
      <c r="T22" s="32"/>
      <c r="U22" s="32"/>
      <c r="V22" s="32"/>
      <c r="W22" s="32"/>
    </row>
    <row r="23" spans="7:23">
      <c r="G23" s="51"/>
      <c r="H23" s="52"/>
      <c r="I23" s="52"/>
      <c r="J23" s="52"/>
      <c r="K23" s="52"/>
      <c r="L23" s="52"/>
      <c r="M23" s="52"/>
      <c r="N23" s="52"/>
      <c r="O23" s="52"/>
      <c r="P23" s="53"/>
      <c r="Q23" s="32"/>
      <c r="R23" s="32"/>
      <c r="S23" s="32"/>
      <c r="T23" s="32"/>
      <c r="U23" s="32"/>
      <c r="V23" s="32"/>
      <c r="W23" s="32"/>
    </row>
    <row r="24" spans="7:23"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</row>
    <row r="25" spans="7:23">
      <c r="G25" s="32" t="s">
        <v>37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 t="s">
        <v>38</v>
      </c>
      <c r="S25" s="32"/>
      <c r="T25" s="32"/>
      <c r="U25" s="32"/>
      <c r="V25" s="32"/>
      <c r="W25" s="32"/>
    </row>
    <row r="26" spans="7:23">
      <c r="G26" s="32">
        <v>-0.679242914273401</v>
      </c>
      <c r="H26" s="32">
        <v>-0.155919565347921</v>
      </c>
      <c r="I26" s="32">
        <v>0.664968686282083</v>
      </c>
      <c r="J26" s="32">
        <v>0.491110581491953</v>
      </c>
      <c r="K26" s="32">
        <v>-0.326253927532829</v>
      </c>
      <c r="L26" s="32">
        <v>0.779895265119069</v>
      </c>
      <c r="M26" s="32"/>
      <c r="N26" s="32"/>
      <c r="O26" s="32"/>
      <c r="P26" s="32"/>
      <c r="Q26" s="32"/>
      <c r="R26" s="48"/>
      <c r="S26" s="48"/>
      <c r="T26" s="48"/>
      <c r="U26" s="48"/>
      <c r="V26" s="48"/>
      <c r="W26" s="48"/>
    </row>
    <row r="27" spans="7:23">
      <c r="G27" s="32">
        <v>-0.09814608862081</v>
      </c>
      <c r="H27" s="32">
        <v>-0.134577978786008</v>
      </c>
      <c r="I27" s="32">
        <v>0.068730570017246</v>
      </c>
      <c r="J27" s="32">
        <v>0.027264553832623</v>
      </c>
      <c r="K27" s="32">
        <v>0.175683860612641</v>
      </c>
      <c r="L27" s="32">
        <v>0.0380227406281471</v>
      </c>
      <c r="M27" s="32"/>
      <c r="N27" s="32"/>
      <c r="O27" s="32"/>
      <c r="P27" s="32"/>
      <c r="Q27" s="32"/>
      <c r="R27" s="48"/>
      <c r="S27" s="48"/>
      <c r="T27" s="48"/>
      <c r="U27" s="48"/>
      <c r="V27" s="48"/>
      <c r="W27" s="48"/>
    </row>
    <row r="28" spans="7:23">
      <c r="G28" s="32">
        <v>0.687388733070693</v>
      </c>
      <c r="H28" s="32">
        <v>0.106010254614309</v>
      </c>
      <c r="I28" s="32">
        <v>-0.713581590767019</v>
      </c>
      <c r="J28" s="32">
        <v>-0.652455736856687</v>
      </c>
      <c r="K28" s="32">
        <v>0.706708908671182</v>
      </c>
      <c r="L28" s="32">
        <v>-0.811691433772989</v>
      </c>
      <c r="M28" s="32"/>
      <c r="N28" s="32"/>
      <c r="O28" s="32"/>
      <c r="P28" s="32"/>
      <c r="Q28" s="32"/>
      <c r="R28" s="48"/>
      <c r="S28" s="48"/>
      <c r="T28" s="48"/>
      <c r="U28" s="48"/>
      <c r="V28" s="48"/>
      <c r="W28" s="48"/>
    </row>
    <row r="29" spans="7:23">
      <c r="G29" s="32">
        <v>-0.34534302514937</v>
      </c>
      <c r="H29" s="32">
        <v>0.242639766070079</v>
      </c>
      <c r="I29" s="32">
        <v>0.398148548830636</v>
      </c>
      <c r="J29" s="32">
        <v>0.279798411220265</v>
      </c>
      <c r="K29" s="32">
        <v>-0.546541315378155</v>
      </c>
      <c r="L29" s="32">
        <v>0.601028538831085</v>
      </c>
      <c r="M29" s="32"/>
      <c r="N29" s="32"/>
      <c r="O29" s="32"/>
      <c r="P29" s="32"/>
      <c r="Q29" s="32"/>
      <c r="R29" s="48"/>
      <c r="S29" s="48"/>
      <c r="T29" s="48"/>
      <c r="U29" s="48"/>
      <c r="V29" s="48"/>
      <c r="W29" s="48"/>
    </row>
    <row r="30" spans="7:23">
      <c r="G30" s="32">
        <v>-1.05013242375297</v>
      </c>
      <c r="H30" s="32">
        <v>-0.134587316214319</v>
      </c>
      <c r="I30" s="32">
        <v>0.90350275658258</v>
      </c>
      <c r="J30" s="32">
        <v>0.798055453935254</v>
      </c>
      <c r="K30" s="32">
        <v>-0.999500241554141</v>
      </c>
      <c r="L30" s="32">
        <v>1.26147080361541</v>
      </c>
      <c r="M30" s="32"/>
      <c r="N30" s="32"/>
      <c r="O30" s="32"/>
      <c r="P30" s="32"/>
      <c r="Q30" s="32"/>
      <c r="R30" s="48"/>
      <c r="S30" s="48"/>
      <c r="T30" s="48"/>
      <c r="U30" s="48"/>
      <c r="V30" s="48"/>
      <c r="W30" s="48"/>
    </row>
    <row r="31" spans="7:23">
      <c r="G31" s="32">
        <v>-0.442525853480452</v>
      </c>
      <c r="H31" s="32">
        <v>0.073481304348558</v>
      </c>
      <c r="I31" s="32">
        <v>0.489690987158836</v>
      </c>
      <c r="J31" s="32">
        <v>0.372950458069384</v>
      </c>
      <c r="K31" s="32">
        <v>-0.224651860917365</v>
      </c>
      <c r="L31" s="32">
        <v>0.545575440462006</v>
      </c>
      <c r="M31" s="32"/>
      <c r="N31" s="32"/>
      <c r="O31" s="32"/>
      <c r="P31" s="32"/>
      <c r="Q31" s="32"/>
      <c r="R31" s="48"/>
      <c r="S31" s="48"/>
      <c r="T31" s="48"/>
      <c r="U31" s="48"/>
      <c r="V31" s="48"/>
      <c r="W31" s="48"/>
    </row>
    <row r="40" spans="28:28">
      <c r="AB40">
        <v>0</v>
      </c>
    </row>
  </sheetData>
  <conditionalFormatting sqref="R7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:L7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:L19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4:W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6:L3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26:W31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6"/>
  <sheetViews>
    <sheetView zoomScale="40" zoomScaleNormal="40" workbookViewId="0">
      <selection activeCell="A1" sqref="A1:AE46"/>
    </sheetView>
  </sheetViews>
  <sheetFormatPr defaultColWidth="9" defaultRowHeight="14.25"/>
  <cols>
    <col min="1" max="1" width="4" customWidth="1"/>
    <col min="2" max="2" width="4.125" customWidth="1"/>
    <col min="3" max="3" width="4.75" customWidth="1"/>
    <col min="4" max="4" width="4.375" customWidth="1"/>
  </cols>
  <sheetData>
    <row r="1" spans="1:24">
      <c r="A1" s="32"/>
      <c r="B1" s="32" t="s">
        <v>0</v>
      </c>
      <c r="C1" s="32"/>
      <c r="D1" s="32"/>
      <c r="E1" s="32"/>
      <c r="G1" s="32" t="s">
        <v>22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 t="s">
        <v>23</v>
      </c>
      <c r="S1" s="32"/>
      <c r="T1" s="32"/>
      <c r="U1" s="32"/>
      <c r="V1" s="32"/>
      <c r="W1" s="32"/>
      <c r="X1" s="32"/>
    </row>
    <row r="2" spans="1:24">
      <c r="A2" s="32" t="s">
        <v>4</v>
      </c>
      <c r="B2" s="41" t="s">
        <v>21</v>
      </c>
      <c r="C2" s="42" t="s">
        <v>22</v>
      </c>
      <c r="D2" s="42" t="s">
        <v>23</v>
      </c>
      <c r="E2" s="32"/>
      <c r="G2" s="43"/>
      <c r="H2" s="43"/>
      <c r="I2" s="43"/>
      <c r="J2" s="43"/>
      <c r="K2" s="43"/>
      <c r="L2" s="46"/>
      <c r="M2" s="32"/>
      <c r="N2" s="32"/>
      <c r="O2" s="32"/>
      <c r="P2" s="32"/>
      <c r="Q2" s="32"/>
      <c r="R2" s="48"/>
      <c r="S2" s="43"/>
      <c r="T2" s="43"/>
      <c r="U2" s="43"/>
      <c r="V2" s="43"/>
      <c r="W2" s="46"/>
      <c r="X2" s="32"/>
    </row>
    <row r="3" spans="1:24">
      <c r="A3" s="32"/>
      <c r="B3" s="41" t="s">
        <v>24</v>
      </c>
      <c r="C3" s="42" t="s">
        <v>25</v>
      </c>
      <c r="D3" s="42" t="s">
        <v>26</v>
      </c>
      <c r="E3" s="32"/>
      <c r="G3" s="32"/>
      <c r="H3" s="32"/>
      <c r="I3" s="32"/>
      <c r="J3" s="32"/>
      <c r="K3" s="32"/>
      <c r="L3" s="47"/>
      <c r="M3" s="32"/>
      <c r="N3" s="32"/>
      <c r="O3" s="32"/>
      <c r="P3" s="32"/>
      <c r="Q3" s="32"/>
      <c r="R3" s="49"/>
      <c r="S3" s="50"/>
      <c r="T3" s="50"/>
      <c r="U3" s="50"/>
      <c r="V3" s="50"/>
      <c r="W3" s="47"/>
      <c r="X3" s="32"/>
    </row>
    <row r="4" spans="1:24">
      <c r="A4" s="32"/>
      <c r="B4" s="41" t="s">
        <v>27</v>
      </c>
      <c r="C4" s="42" t="s">
        <v>28</v>
      </c>
      <c r="D4" s="42" t="s">
        <v>29</v>
      </c>
      <c r="E4" s="32"/>
      <c r="G4" s="32"/>
      <c r="H4" s="32"/>
      <c r="I4" s="32"/>
      <c r="J4" s="32"/>
      <c r="K4" s="32"/>
      <c r="L4" s="47"/>
      <c r="M4" s="32"/>
      <c r="N4" s="32"/>
      <c r="O4" s="32"/>
      <c r="P4" s="32"/>
      <c r="Q4" s="32"/>
      <c r="R4" s="49"/>
      <c r="S4" s="50"/>
      <c r="T4" s="50"/>
      <c r="U4" s="50"/>
      <c r="V4" s="50"/>
      <c r="W4" s="47"/>
      <c r="X4" s="32"/>
    </row>
    <row r="5" spans="1:24">
      <c r="A5" s="32"/>
      <c r="B5" s="44"/>
      <c r="C5" s="44"/>
      <c r="D5" s="44" t="s">
        <v>5</v>
      </c>
      <c r="E5" s="32"/>
      <c r="G5" s="32"/>
      <c r="H5" s="32"/>
      <c r="I5" s="32"/>
      <c r="J5" s="32"/>
      <c r="K5" s="32"/>
      <c r="L5" s="47"/>
      <c r="M5" s="32"/>
      <c r="N5" s="32"/>
      <c r="O5" s="32"/>
      <c r="P5" s="32"/>
      <c r="Q5" s="32"/>
      <c r="R5" s="49"/>
      <c r="S5" s="50"/>
      <c r="T5" s="50"/>
      <c r="U5" s="50"/>
      <c r="V5" s="50"/>
      <c r="W5" s="47"/>
      <c r="X5" s="32"/>
    </row>
    <row r="6" spans="1:24">
      <c r="A6" s="32"/>
      <c r="B6" s="44" t="s">
        <v>6</v>
      </c>
      <c r="C6" s="44"/>
      <c r="D6" s="44"/>
      <c r="E6" s="32"/>
      <c r="G6" s="32"/>
      <c r="H6" s="32"/>
      <c r="I6" s="32"/>
      <c r="J6" s="32"/>
      <c r="K6" s="32"/>
      <c r="L6" s="47"/>
      <c r="M6" s="32"/>
      <c r="N6" s="32"/>
      <c r="O6" s="32"/>
      <c r="P6" s="32"/>
      <c r="Q6" s="32"/>
      <c r="R6" s="49"/>
      <c r="S6" s="50"/>
      <c r="T6" s="50"/>
      <c r="U6" s="50"/>
      <c r="V6" s="50"/>
      <c r="W6" s="47"/>
      <c r="X6" s="32"/>
    </row>
    <row r="7" spans="1:24">
      <c r="A7" s="32" t="s">
        <v>4</v>
      </c>
      <c r="B7" s="41" t="s">
        <v>30</v>
      </c>
      <c r="C7" s="42" t="s">
        <v>31</v>
      </c>
      <c r="D7" s="42" t="s">
        <v>32</v>
      </c>
      <c r="E7" s="32"/>
      <c r="G7" s="32"/>
      <c r="H7" s="32"/>
      <c r="I7" s="32"/>
      <c r="J7" s="32"/>
      <c r="K7" s="32"/>
      <c r="L7" s="47"/>
      <c r="M7" s="32"/>
      <c r="N7" s="32"/>
      <c r="O7" s="32"/>
      <c r="P7" s="32"/>
      <c r="Q7" s="32"/>
      <c r="R7" s="51"/>
      <c r="S7" s="52"/>
      <c r="T7" s="52"/>
      <c r="U7" s="52"/>
      <c r="V7" s="52"/>
      <c r="W7" s="53"/>
      <c r="X7" s="32"/>
    </row>
    <row r="8" spans="1:24">
      <c r="A8" s="32"/>
      <c r="B8" s="41" t="s">
        <v>33</v>
      </c>
      <c r="C8" s="45" t="s">
        <v>34</v>
      </c>
      <c r="D8" s="45" t="s">
        <v>35</v>
      </c>
      <c r="E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 spans="1:24">
      <c r="A9" s="32"/>
      <c r="B9" s="41" t="s">
        <v>36</v>
      </c>
      <c r="C9" s="41" t="s">
        <v>37</v>
      </c>
      <c r="D9" s="45" t="s">
        <v>38</v>
      </c>
      <c r="E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 spans="1:24">
      <c r="A10" s="32"/>
      <c r="B10" s="44"/>
      <c r="C10" s="44"/>
      <c r="D10" s="44" t="s">
        <v>5</v>
      </c>
      <c r="E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 spans="1:24">
      <c r="A11" s="32"/>
      <c r="B11" s="44" t="s">
        <v>1</v>
      </c>
      <c r="C11" s="44"/>
      <c r="D11" s="44"/>
      <c r="E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 spans="1:24">
      <c r="A12" s="32" t="s">
        <v>4</v>
      </c>
      <c r="B12" s="41" t="s">
        <v>39</v>
      </c>
      <c r="C12" s="42" t="s">
        <v>19</v>
      </c>
      <c r="D12" s="42" t="s">
        <v>20</v>
      </c>
      <c r="E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 spans="1:24">
      <c r="A13" s="32"/>
      <c r="B13" s="41" t="s">
        <v>40</v>
      </c>
      <c r="C13" s="41" t="s">
        <v>41</v>
      </c>
      <c r="D13" s="45" t="s">
        <v>42</v>
      </c>
      <c r="E13" s="32"/>
      <c r="G13" s="32" t="s">
        <v>25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 t="s">
        <v>26</v>
      </c>
      <c r="S13" s="32"/>
      <c r="T13" s="32"/>
      <c r="U13" s="32"/>
      <c r="V13" s="32"/>
      <c r="W13" s="32"/>
      <c r="X13" s="32"/>
    </row>
    <row r="14" spans="1:24">
      <c r="A14" s="32"/>
      <c r="B14" s="41" t="s">
        <v>45</v>
      </c>
      <c r="C14" s="41" t="s">
        <v>46</v>
      </c>
      <c r="D14" s="45" t="s">
        <v>47</v>
      </c>
      <c r="E14" s="32"/>
      <c r="G14" s="43"/>
      <c r="H14" s="43"/>
      <c r="I14" s="43"/>
      <c r="J14" s="43"/>
      <c r="K14" s="43"/>
      <c r="L14" s="46"/>
      <c r="M14" s="32"/>
      <c r="N14" s="32"/>
      <c r="O14" s="32"/>
      <c r="P14" s="32"/>
      <c r="Q14" s="32"/>
      <c r="R14" s="43"/>
      <c r="S14" s="43"/>
      <c r="T14" s="43"/>
      <c r="U14" s="43"/>
      <c r="V14" s="43"/>
      <c r="W14" s="46"/>
      <c r="X14" s="32"/>
    </row>
    <row r="15" spans="1:24">
      <c r="A15" s="32"/>
      <c r="B15" s="32"/>
      <c r="C15" s="32"/>
      <c r="D15" s="32" t="s">
        <v>5</v>
      </c>
      <c r="E15" s="32"/>
      <c r="G15" s="32"/>
      <c r="H15" s="32"/>
      <c r="I15" s="32"/>
      <c r="J15" s="32"/>
      <c r="K15" s="32"/>
      <c r="L15" s="47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47"/>
      <c r="X15" s="32"/>
    </row>
    <row r="16" spans="7:24">
      <c r="G16" s="32"/>
      <c r="H16" s="32"/>
      <c r="I16" s="32"/>
      <c r="J16" s="32"/>
      <c r="K16" s="32"/>
      <c r="L16" s="47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47"/>
      <c r="X16" s="32"/>
    </row>
    <row r="17" spans="7:24">
      <c r="G17" s="32"/>
      <c r="H17" s="32"/>
      <c r="I17" s="32"/>
      <c r="J17" s="32"/>
      <c r="K17" s="32"/>
      <c r="L17" s="47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47"/>
      <c r="X17" s="32"/>
    </row>
    <row r="18" spans="7:24">
      <c r="G18" s="32"/>
      <c r="H18" s="32"/>
      <c r="I18" s="32"/>
      <c r="J18" s="32"/>
      <c r="K18" s="32"/>
      <c r="L18" s="47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47"/>
      <c r="X18" s="32"/>
    </row>
    <row r="19" spans="7:24">
      <c r="G19" s="32"/>
      <c r="H19" s="32"/>
      <c r="I19" s="32"/>
      <c r="J19" s="32"/>
      <c r="K19" s="32"/>
      <c r="L19" s="47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47"/>
      <c r="X19" s="32"/>
    </row>
    <row r="20" spans="7:24"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 spans="7:24"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 spans="7:24"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 spans="7:24"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 spans="7:24"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 spans="7:24"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 t="s">
        <v>29</v>
      </c>
      <c r="S25" s="32"/>
      <c r="T25" s="32"/>
      <c r="U25" s="32"/>
      <c r="V25" s="32"/>
      <c r="W25" s="32"/>
      <c r="X25" s="32"/>
    </row>
    <row r="26" spans="7:24"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48"/>
      <c r="S26" s="43"/>
      <c r="T26" s="43"/>
      <c r="U26" s="43"/>
      <c r="V26" s="43"/>
      <c r="W26" s="46"/>
      <c r="X26" s="32"/>
    </row>
    <row r="27" spans="7:24"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49"/>
      <c r="S27" s="32"/>
      <c r="T27" s="32"/>
      <c r="U27" s="32"/>
      <c r="V27" s="32"/>
      <c r="W27" s="47"/>
      <c r="X27" s="32"/>
    </row>
    <row r="28" spans="7:24"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49"/>
      <c r="S28" s="32"/>
      <c r="T28" s="32"/>
      <c r="U28" s="32"/>
      <c r="V28" s="32"/>
      <c r="W28" s="47"/>
      <c r="X28" s="32"/>
    </row>
    <row r="29" spans="7:24"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49"/>
      <c r="S29" s="32"/>
      <c r="T29" s="32"/>
      <c r="U29" s="32"/>
      <c r="V29" s="32"/>
      <c r="W29" s="47"/>
      <c r="X29" s="32"/>
    </row>
    <row r="30" spans="7:24"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49"/>
      <c r="S30" s="32"/>
      <c r="T30" s="32"/>
      <c r="U30" s="32"/>
      <c r="V30" s="32"/>
      <c r="W30" s="47"/>
      <c r="X30" s="32"/>
    </row>
    <row r="31" spans="7:24"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51"/>
      <c r="S31" s="52"/>
      <c r="T31" s="52"/>
      <c r="U31" s="52"/>
      <c r="V31" s="52"/>
      <c r="W31" s="53"/>
      <c r="X31" s="32"/>
    </row>
    <row r="32" spans="7:24"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46" spans="31:31">
      <c r="AE46">
        <v>0</v>
      </c>
    </row>
  </sheetData>
  <conditionalFormatting sqref="G2:L7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:L19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4:W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26:W3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A1" sqref="A1:L13"/>
    </sheetView>
  </sheetViews>
  <sheetFormatPr defaultColWidth="9" defaultRowHeight="14.25"/>
  <sheetData>
    <row r="1" spans="1:1">
      <c r="A1" s="32" t="s">
        <v>51</v>
      </c>
    </row>
    <row r="2" spans="1:12">
      <c r="A2" s="33">
        <v>0.28672</v>
      </c>
      <c r="B2" s="34">
        <v>0</v>
      </c>
      <c r="C2" s="34">
        <v>0</v>
      </c>
      <c r="D2" s="34">
        <v>0</v>
      </c>
      <c r="E2" s="34">
        <v>0</v>
      </c>
      <c r="F2" s="35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36">
        <v>0</v>
      </c>
      <c r="B3" s="5">
        <v>0.28672</v>
      </c>
      <c r="C3" s="5">
        <v>0</v>
      </c>
      <c r="D3" s="5">
        <v>0</v>
      </c>
      <c r="E3" s="5">
        <v>0</v>
      </c>
      <c r="F3" s="37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36">
        <v>0</v>
      </c>
      <c r="B4" s="5">
        <v>0</v>
      </c>
      <c r="C4" s="5">
        <v>0.28672</v>
      </c>
      <c r="D4" s="5">
        <v>0</v>
      </c>
      <c r="E4" s="5">
        <v>0</v>
      </c>
      <c r="F4" s="37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36">
        <v>0</v>
      </c>
      <c r="B5" s="5">
        <v>0</v>
      </c>
      <c r="C5" s="5">
        <v>0</v>
      </c>
      <c r="D5" s="5">
        <v>0.52151</v>
      </c>
      <c r="E5" s="5">
        <v>0</v>
      </c>
      <c r="F5" s="37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36">
        <v>0</v>
      </c>
      <c r="B6" s="5">
        <v>0</v>
      </c>
      <c r="C6" s="5">
        <v>0</v>
      </c>
      <c r="D6" s="5">
        <v>0</v>
      </c>
      <c r="E6" s="5">
        <v>0.20249</v>
      </c>
      <c r="F6" s="37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38">
        <v>0</v>
      </c>
      <c r="B7" s="39">
        <v>0</v>
      </c>
      <c r="C7" s="39">
        <v>0</v>
      </c>
      <c r="D7" s="39">
        <v>0</v>
      </c>
      <c r="E7" s="39">
        <v>0</v>
      </c>
      <c r="F7" s="40">
        <v>0.25392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0.28672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0.28672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0.28672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0.52151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0.20249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0.25392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4" sqref="A4:F4"/>
    </sheetView>
  </sheetViews>
  <sheetFormatPr defaultColWidth="9" defaultRowHeight="14.25" outlineLevelRow="4"/>
  <cols>
    <col min="8" max="8" width="17.375" customWidth="1"/>
  </cols>
  <sheetData>
    <row r="1" spans="1:9">
      <c r="A1" t="s">
        <v>5</v>
      </c>
      <c r="B1" t="s">
        <v>4</v>
      </c>
      <c r="C1" t="s">
        <v>52</v>
      </c>
      <c r="D1" t="s">
        <v>53</v>
      </c>
      <c r="E1" t="s">
        <v>54</v>
      </c>
      <c r="F1" t="s">
        <v>55</v>
      </c>
      <c r="G1" s="10" t="s">
        <v>56</v>
      </c>
      <c r="I1" s="10" t="s">
        <v>57</v>
      </c>
    </row>
    <row r="2" spans="1:9">
      <c r="A2">
        <v>8.624</v>
      </c>
      <c r="B2">
        <v>6.021</v>
      </c>
      <c r="C2">
        <v>7.414</v>
      </c>
      <c r="D2">
        <v>90</v>
      </c>
      <c r="E2">
        <v>127.51</v>
      </c>
      <c r="F2">
        <v>90</v>
      </c>
      <c r="G2">
        <v>305.378</v>
      </c>
      <c r="H2" s="10">
        <f>PI()</f>
        <v>3.14159265358979</v>
      </c>
      <c r="I2">
        <f>2*H2/G2</f>
        <v>0.0205751079225733</v>
      </c>
    </row>
    <row r="4" spans="1:6">
      <c r="A4" t="s">
        <v>58</v>
      </c>
      <c r="B4" t="s">
        <v>59</v>
      </c>
      <c r="C4" t="s">
        <v>60</v>
      </c>
      <c r="D4">
        <v>23</v>
      </c>
      <c r="E4">
        <v>13</v>
      </c>
      <c r="F4">
        <v>12</v>
      </c>
    </row>
    <row r="5" spans="1:6">
      <c r="A5">
        <f>2*H2*B2*C2*SIN(0.5*H2)/G2</f>
        <v>0.918466521680647</v>
      </c>
      <c r="B5">
        <f>I2*A2*C2*SIN(H2*E2/180)</f>
        <v>1.04354680596915</v>
      </c>
      <c r="C5">
        <f>I2*A2*B2*SIN(H2*F2/180)</f>
        <v>1.06836461869084</v>
      </c>
      <c r="D5">
        <v>90</v>
      </c>
      <c r="E5">
        <f>180-E2</f>
        <v>52.49</v>
      </c>
      <c r="F5">
        <v>90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8"/>
  <sheetViews>
    <sheetView workbookViewId="0">
      <selection activeCell="P11" sqref="P11"/>
    </sheetView>
  </sheetViews>
  <sheetFormatPr defaultColWidth="9" defaultRowHeight="14.25"/>
  <cols>
    <col min="14" max="14" width="12.625"/>
    <col min="15" max="15" width="13.75"/>
    <col min="21" max="21" width="9.375" customWidth="1"/>
  </cols>
  <sheetData>
    <row r="1" spans="2:21">
      <c r="B1" t="s">
        <v>58</v>
      </c>
      <c r="C1" t="s">
        <v>59</v>
      </c>
      <c r="D1" t="s">
        <v>60</v>
      </c>
      <c r="E1" s="31"/>
      <c r="G1" t="s">
        <v>61</v>
      </c>
      <c r="H1" t="s">
        <v>62</v>
      </c>
      <c r="K1" t="s">
        <v>63</v>
      </c>
      <c r="L1" t="s">
        <v>64</v>
      </c>
      <c r="M1" t="s">
        <v>65</v>
      </c>
      <c r="P1" s="10" t="s">
        <v>66</v>
      </c>
      <c r="Q1" t="s">
        <v>67</v>
      </c>
      <c r="R1" t="s">
        <v>68</v>
      </c>
      <c r="U1" s="10" t="s">
        <v>66</v>
      </c>
    </row>
    <row r="2" spans="1:21">
      <c r="A2" t="s">
        <v>69</v>
      </c>
      <c r="B2">
        <v>0</v>
      </c>
      <c r="C2">
        <v>0</v>
      </c>
      <c r="D2">
        <v>0</v>
      </c>
      <c r="G2" t="s">
        <v>69</v>
      </c>
      <c r="H2">
        <v>0</v>
      </c>
      <c r="I2">
        <v>0</v>
      </c>
      <c r="J2">
        <v>0</v>
      </c>
      <c r="K2">
        <v>0</v>
      </c>
      <c r="L2" t="s">
        <v>70</v>
      </c>
      <c r="M2">
        <v>-0.768193113074243</v>
      </c>
      <c r="N2">
        <v>0.5</v>
      </c>
      <c r="O2">
        <v>0.378656627479646</v>
      </c>
      <c r="P2">
        <v>0</v>
      </c>
      <c r="Q2" t="s">
        <v>71</v>
      </c>
      <c r="R2">
        <v>-0.5</v>
      </c>
      <c r="S2">
        <v>0</v>
      </c>
      <c r="T2">
        <v>0</v>
      </c>
      <c r="U2">
        <v>0</v>
      </c>
    </row>
    <row r="3" spans="1:21">
      <c r="A3" t="s">
        <v>72</v>
      </c>
      <c r="B3">
        <v>0</v>
      </c>
      <c r="C3">
        <v>0.5</v>
      </c>
      <c r="D3">
        <v>0.5</v>
      </c>
      <c r="G3" t="s">
        <v>71</v>
      </c>
      <c r="H3">
        <v>-0.5</v>
      </c>
      <c r="I3">
        <v>0</v>
      </c>
      <c r="J3">
        <v>0</v>
      </c>
      <c r="K3">
        <f>SQRT(((H3-H2)*A20)^2+((I3-I2)*B20)^2+((J3-J2)*C20)^2-2*(H3-H2)*(J3-J2)*COS(PI()*(180-E20)/180))</f>
        <v>0.459233260840324</v>
      </c>
      <c r="L3" t="s">
        <v>73</v>
      </c>
      <c r="M3">
        <v>-0.5</v>
      </c>
      <c r="N3">
        <v>0.5</v>
      </c>
      <c r="O3">
        <v>0</v>
      </c>
      <c r="P3">
        <f>SQRT(((M3-M2)*A20)^2+((N3-N2)*B20)^2+((O3-O2)*C20)^2-2*(M3-M2)*(O3-O2)*COS(PI()*(180-E20)/180))</f>
        <v>0.317270654583637</v>
      </c>
      <c r="Q3" t="s">
        <v>73</v>
      </c>
      <c r="R3">
        <v>-0.5</v>
      </c>
      <c r="S3">
        <v>0.5</v>
      </c>
      <c r="T3">
        <v>0</v>
      </c>
      <c r="U3">
        <f>SQRT(((R3-R2)*A20)^2+((S3-S2)*B20)^2+((T3-T2)*C20)^2-2*(R3-R2)*(T3-T2)*COS(PI()*(180-E20)/180))</f>
        <v>0.521773402984576</v>
      </c>
    </row>
    <row r="4" spans="1:16">
      <c r="A4" t="s">
        <v>74</v>
      </c>
      <c r="B4">
        <v>-0.5</v>
      </c>
      <c r="C4">
        <v>0</v>
      </c>
      <c r="D4">
        <v>0.5</v>
      </c>
      <c r="G4" t="s">
        <v>75</v>
      </c>
      <c r="H4">
        <v>-0.768193113074243</v>
      </c>
      <c r="I4">
        <v>0</v>
      </c>
      <c r="J4">
        <v>0.378656627479646</v>
      </c>
      <c r="K4">
        <f>SQRT(((H4-H3)*A20)^2+((I4-I3)*B20)^2+((J4-J3)*C20)^2-2*(H4-H3)*(J4-J3)*COS(PI()*(180-E20)/180))</f>
        <v>0.317270654583637</v>
      </c>
      <c r="L4" t="s">
        <v>76</v>
      </c>
      <c r="M4">
        <v>0</v>
      </c>
      <c r="N4">
        <v>0.5</v>
      </c>
      <c r="O4">
        <v>0</v>
      </c>
      <c r="P4">
        <f>SQRT(((M4-M3)*A20)^2+((N4-N3)*B20)^2+((O4-O3)*C20)^2-2*(M4-M3)*(O4-O3)*COS(PI()*(180-E20)/180))</f>
        <v>0.459233260840324</v>
      </c>
    </row>
    <row r="5" spans="1:11">
      <c r="A5" t="s">
        <v>73</v>
      </c>
      <c r="B5">
        <v>-0.5</v>
      </c>
      <c r="C5">
        <v>0.5</v>
      </c>
      <c r="D5">
        <v>0</v>
      </c>
      <c r="G5" t="s">
        <v>74</v>
      </c>
      <c r="H5">
        <v>-0.5</v>
      </c>
      <c r="I5">
        <v>0</v>
      </c>
      <c r="J5">
        <v>0.5</v>
      </c>
      <c r="K5">
        <f>SQRT(((H5-H4)*A20)^2+((I5-I4)*B20)^2+((J5-J4)*C20)^2-2*(H5-H4)*(J5-J4)*COS(PI()*(180-E20)/180))</f>
        <v>0.342219767121677</v>
      </c>
    </row>
    <row r="6" spans="1:11">
      <c r="A6" t="s">
        <v>77</v>
      </c>
      <c r="B6">
        <v>0.5</v>
      </c>
      <c r="C6">
        <v>0.5</v>
      </c>
      <c r="D6">
        <v>0</v>
      </c>
      <c r="G6" t="s">
        <v>78</v>
      </c>
      <c r="H6">
        <v>-0.5</v>
      </c>
      <c r="I6">
        <v>0.5</v>
      </c>
      <c r="J6">
        <v>0.5</v>
      </c>
      <c r="K6">
        <f>SQRT(((H6-H5)*A20)^2+((I6-I5)*B20)^2+((J6-J5)*C20)^2-2*(H6-H5)*(J6-J5)*COS(PI()*(180-E20)/180))</f>
        <v>0.521773402984576</v>
      </c>
    </row>
    <row r="7" spans="1:11">
      <c r="A7" t="s">
        <v>78</v>
      </c>
      <c r="B7">
        <v>-0.5</v>
      </c>
      <c r="C7">
        <v>0.5</v>
      </c>
      <c r="D7">
        <v>0.5</v>
      </c>
      <c r="G7" t="s">
        <v>79</v>
      </c>
      <c r="H7">
        <v>-0.231806886925757</v>
      </c>
      <c r="I7">
        <v>0.5</v>
      </c>
      <c r="J7">
        <v>0.621343372520354</v>
      </c>
      <c r="K7">
        <f>SQRT(((H7-H6)*A20)^2+((I7-I6)*B20)^2+((J7-J6)*C20)^2-2*(H7-H6)*(J7-J6)*COS(PI()*(180-E20)/180))</f>
        <v>0.342219767121677</v>
      </c>
    </row>
    <row r="8" spans="1:11">
      <c r="A8" t="s">
        <v>75</v>
      </c>
      <c r="B8">
        <v>-0.768193113074243</v>
      </c>
      <c r="C8">
        <v>0</v>
      </c>
      <c r="D8">
        <v>0.378656627479646</v>
      </c>
      <c r="G8" t="s">
        <v>72</v>
      </c>
      <c r="H8">
        <v>0</v>
      </c>
      <c r="I8">
        <v>0.5</v>
      </c>
      <c r="J8">
        <v>0.5</v>
      </c>
      <c r="K8">
        <f>SQRT(((H8-H7)*A20)^2+((I8-I7)*B20)^2+((J8-J7)*C20)^2-2*(H8-H7)*(J8-J7)*COS(PI()*(180-E20)/180))</f>
        <v>0.166976175887803</v>
      </c>
    </row>
    <row r="9" spans="1:11">
      <c r="A9" t="s">
        <v>80</v>
      </c>
      <c r="B9">
        <v>-0.231806886925757</v>
      </c>
      <c r="C9">
        <v>0</v>
      </c>
      <c r="D9">
        <v>0.621343372520354</v>
      </c>
      <c r="G9" t="s">
        <v>81</v>
      </c>
      <c r="H9">
        <v>0</v>
      </c>
      <c r="I9">
        <v>0</v>
      </c>
      <c r="J9">
        <v>0.5</v>
      </c>
      <c r="K9">
        <f>SQRT(((H9-H8)*A20)^2+((I9-I8)*B20)^2+((J9-J8)*C20)^2-2*(H9-H8)*(J9-J8)*COS(PI()*(180-E20)/180))</f>
        <v>0.521773402984576</v>
      </c>
    </row>
    <row r="10" spans="1:11">
      <c r="A10" t="s">
        <v>82</v>
      </c>
      <c r="B10">
        <v>0.231806886925757</v>
      </c>
      <c r="C10">
        <v>0</v>
      </c>
      <c r="D10">
        <v>0.378656627479646</v>
      </c>
      <c r="G10" t="s">
        <v>80</v>
      </c>
      <c r="H10">
        <v>-0.231806886925757</v>
      </c>
      <c r="I10">
        <v>0</v>
      </c>
      <c r="J10">
        <v>0.621343372520354</v>
      </c>
      <c r="K10">
        <f>SQRT(((H10-H9)*A20)^2+((I10-I9)*B20)^2+((J10-J9)*C20)^2-2*(H10-H9)*(J10-J9)*COS(PI()*(180-E20)/180))</f>
        <v>0.166976175887803</v>
      </c>
    </row>
    <row r="11" spans="1:4">
      <c r="A11" t="s">
        <v>70</v>
      </c>
      <c r="B11">
        <v>-0.768193113074243</v>
      </c>
      <c r="C11">
        <v>0.5</v>
      </c>
      <c r="D11">
        <v>0.378656627479646</v>
      </c>
    </row>
    <row r="12" spans="1:4">
      <c r="A12" t="s">
        <v>79</v>
      </c>
      <c r="B12">
        <v>-0.231806886925757</v>
      </c>
      <c r="C12">
        <v>0.5</v>
      </c>
      <c r="D12">
        <v>0.621343372520354</v>
      </c>
    </row>
    <row r="13" spans="1:4">
      <c r="A13" t="s">
        <v>83</v>
      </c>
      <c r="B13">
        <v>0.231806886925757</v>
      </c>
      <c r="C13">
        <v>0.5</v>
      </c>
      <c r="D13">
        <v>0.378656627479646</v>
      </c>
    </row>
    <row r="14" spans="1:12">
      <c r="A14" t="s">
        <v>81</v>
      </c>
      <c r="B14">
        <v>0</v>
      </c>
      <c r="C14">
        <v>0</v>
      </c>
      <c r="D14">
        <v>0.5</v>
      </c>
      <c r="G14" t="s">
        <v>58</v>
      </c>
      <c r="H14" t="s">
        <v>59</v>
      </c>
      <c r="I14" t="s">
        <v>60</v>
      </c>
      <c r="J14">
        <v>23</v>
      </c>
      <c r="K14">
        <v>13</v>
      </c>
      <c r="L14">
        <v>12</v>
      </c>
    </row>
    <row r="15" spans="1:12">
      <c r="A15" t="s">
        <v>71</v>
      </c>
      <c r="B15">
        <v>-0.5</v>
      </c>
      <c r="C15">
        <v>0</v>
      </c>
      <c r="D15">
        <v>0</v>
      </c>
      <c r="G15">
        <v>0.918466521680647</v>
      </c>
      <c r="H15">
        <v>1.04354680596915</v>
      </c>
      <c r="I15">
        <v>1.06836461869084</v>
      </c>
      <c r="J15">
        <v>90</v>
      </c>
      <c r="K15">
        <v>52.49</v>
      </c>
      <c r="L15">
        <v>90</v>
      </c>
    </row>
    <row r="16" spans="1:4">
      <c r="A16" t="s">
        <v>84</v>
      </c>
      <c r="B16">
        <v>0.5</v>
      </c>
      <c r="C16">
        <v>0</v>
      </c>
      <c r="D16">
        <v>0</v>
      </c>
    </row>
    <row r="17" spans="1:4">
      <c r="A17" t="s">
        <v>76</v>
      </c>
      <c r="B17">
        <v>0</v>
      </c>
      <c r="C17">
        <v>0.5</v>
      </c>
      <c r="D17">
        <v>0</v>
      </c>
    </row>
    <row r="19" spans="1:10">
      <c r="A19" t="s">
        <v>58</v>
      </c>
      <c r="B19" t="s">
        <v>59</v>
      </c>
      <c r="C19" t="s">
        <v>60</v>
      </c>
      <c r="D19">
        <v>23</v>
      </c>
      <c r="E19">
        <v>13</v>
      </c>
      <c r="F19">
        <v>12</v>
      </c>
      <c r="H19" s="10" t="s">
        <v>85</v>
      </c>
      <c r="J19" s="10" t="s">
        <v>86</v>
      </c>
    </row>
    <row r="20" spans="1:10">
      <c r="A20">
        <f>'lattice constant'!A5</f>
        <v>0.918466521680647</v>
      </c>
      <c r="B20">
        <f>'lattice constant'!B5</f>
        <v>1.04354680596915</v>
      </c>
      <c r="C20">
        <f>'lattice constant'!C5</f>
        <v>1.06836461869084</v>
      </c>
      <c r="D20">
        <f>'lattice constant'!D5</f>
        <v>90</v>
      </c>
      <c r="E20">
        <f>'lattice constant'!E5</f>
        <v>52.49</v>
      </c>
      <c r="F20">
        <f>'lattice constant'!F5</f>
        <v>90</v>
      </c>
      <c r="H20">
        <f>E21*C20/A20</f>
        <v>0.708275238332277</v>
      </c>
      <c r="J20">
        <f>E21*A20/C20</f>
        <v>0.523467504048823</v>
      </c>
    </row>
    <row r="21" spans="1:10">
      <c r="A21">
        <v>0.918466521680647</v>
      </c>
      <c r="B21">
        <v>1.04354680596915</v>
      </c>
      <c r="C21">
        <v>1.06836461869084</v>
      </c>
      <c r="E21">
        <f>COS(PI()*E20/180)</f>
        <v>0.608899886015249</v>
      </c>
      <c r="H21">
        <v>0.708275238332277</v>
      </c>
      <c r="J21">
        <v>0.523467504048823</v>
      </c>
    </row>
    <row r="22" spans="5:5">
      <c r="E22">
        <v>0.608899886015249</v>
      </c>
    </row>
    <row r="23" spans="8:13">
      <c r="H23" s="10" t="s">
        <v>87</v>
      </c>
      <c r="I23">
        <f>B8*A20</f>
        <v>-0.705559656544328</v>
      </c>
      <c r="J23">
        <f>B16*A20</f>
        <v>0.459233260840324</v>
      </c>
      <c r="L23">
        <f>-A20/2</f>
        <v>-0.459233260840324</v>
      </c>
      <c r="M23">
        <v>-0.459233260840324</v>
      </c>
    </row>
    <row r="24" spans="8:10">
      <c r="H24" s="10" t="s">
        <v>88</v>
      </c>
      <c r="I24">
        <v>0</v>
      </c>
      <c r="J24">
        <f>C11*B20</f>
        <v>0.521773402984576</v>
      </c>
    </row>
    <row r="25" spans="8:13">
      <c r="H25" s="10" t="s">
        <v>89</v>
      </c>
      <c r="I25">
        <v>0</v>
      </c>
      <c r="J25">
        <f>D12*C20</f>
        <v>0.66382127525879</v>
      </c>
      <c r="L25">
        <f>C20/2</f>
        <v>0.534182309345421</v>
      </c>
      <c r="M25">
        <v>0.534182309345421</v>
      </c>
    </row>
    <row r="27" spans="12:15">
      <c r="L27">
        <f>C20*E21-A20</f>
        <v>-0.267939427137069</v>
      </c>
      <c r="M27">
        <v>-0.267939427137069</v>
      </c>
      <c r="N27">
        <f>(A20*A20+C20*C20-2*A20*C20*E21)/2</f>
        <v>0.39500449717483</v>
      </c>
      <c r="O27">
        <v>0.39500449717483</v>
      </c>
    </row>
    <row r="28" spans="12:13">
      <c r="L28">
        <f>C20-A20*E21</f>
        <v>0.509110458330674</v>
      </c>
      <c r="M28">
        <v>0.509110458330674</v>
      </c>
    </row>
  </sheetData>
  <pageMargins left="0.75" right="0.75" top="1" bottom="1" header="0.5" footer="0.5"/>
  <pageSetup paperSize="9" orientation="portrait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3"/>
  <sheetViews>
    <sheetView workbookViewId="0">
      <selection activeCell="J28" sqref="J28:O33"/>
    </sheetView>
  </sheetViews>
  <sheetFormatPr defaultColWidth="9" defaultRowHeight="14.25"/>
  <cols>
    <col min="10" max="15" width="9.375"/>
    <col min="17" max="22" width="9.375"/>
  </cols>
  <sheetData>
    <row r="1" ht="15" spans="1:2">
      <c r="A1" s="28" t="s">
        <v>90</v>
      </c>
      <c r="B1" t="s">
        <v>90</v>
      </c>
    </row>
    <row r="2" spans="1:10">
      <c r="A2" s="11">
        <v>1</v>
      </c>
      <c r="B2" s="12">
        <v>0</v>
      </c>
      <c r="C2" s="12">
        <v>0</v>
      </c>
      <c r="D2" s="12">
        <v>0</v>
      </c>
      <c r="E2" s="12">
        <v>0</v>
      </c>
      <c r="F2" s="13">
        <v>0</v>
      </c>
      <c r="J2" t="s">
        <v>34</v>
      </c>
    </row>
    <row r="3" spans="1:15">
      <c r="A3" s="14">
        <v>0</v>
      </c>
      <c r="B3" s="22">
        <v>-1</v>
      </c>
      <c r="C3" s="22">
        <v>0</v>
      </c>
      <c r="D3" s="5">
        <v>0</v>
      </c>
      <c r="E3" s="5">
        <v>0</v>
      </c>
      <c r="F3" s="15">
        <v>0</v>
      </c>
      <c r="J3">
        <v>-0.06987</v>
      </c>
      <c r="K3">
        <v>-0.02756</v>
      </c>
      <c r="L3">
        <v>0.27651</v>
      </c>
      <c r="M3">
        <v>-0.0884</v>
      </c>
      <c r="N3">
        <v>0.0853</v>
      </c>
      <c r="O3">
        <v>-0.01197</v>
      </c>
    </row>
    <row r="4" spans="1:15">
      <c r="A4" s="14">
        <v>0</v>
      </c>
      <c r="B4" s="22">
        <v>0</v>
      </c>
      <c r="C4" s="5">
        <v>1</v>
      </c>
      <c r="D4" s="5">
        <v>0</v>
      </c>
      <c r="E4" s="5">
        <v>0</v>
      </c>
      <c r="F4" s="15">
        <v>0</v>
      </c>
      <c r="J4">
        <v>0.02502</v>
      </c>
      <c r="K4">
        <v>0.09579</v>
      </c>
      <c r="L4">
        <v>-0.77153</v>
      </c>
      <c r="M4">
        <v>0.18605</v>
      </c>
      <c r="N4">
        <v>0.27949</v>
      </c>
      <c r="O4">
        <v>0.02901</v>
      </c>
    </row>
    <row r="5" spans="1:15">
      <c r="A5" s="14">
        <v>0</v>
      </c>
      <c r="B5" s="22">
        <v>0</v>
      </c>
      <c r="C5" s="22">
        <v>0</v>
      </c>
      <c r="D5" s="5">
        <v>-1</v>
      </c>
      <c r="E5" s="22">
        <v>0</v>
      </c>
      <c r="F5" s="15">
        <v>0</v>
      </c>
      <c r="J5">
        <v>-0.07051</v>
      </c>
      <c r="K5">
        <v>0.01202</v>
      </c>
      <c r="L5">
        <v>0.61503</v>
      </c>
      <c r="M5">
        <v>0.20923</v>
      </c>
      <c r="N5">
        <v>-0.12764</v>
      </c>
      <c r="O5">
        <v>-0.00356</v>
      </c>
    </row>
    <row r="6" spans="1:15">
      <c r="A6" s="14">
        <v>0</v>
      </c>
      <c r="B6" s="22">
        <v>0</v>
      </c>
      <c r="C6" s="22">
        <v>0</v>
      </c>
      <c r="D6" s="22">
        <v>0</v>
      </c>
      <c r="E6" s="5">
        <v>1</v>
      </c>
      <c r="F6" s="15">
        <v>0</v>
      </c>
      <c r="J6">
        <v>-0.09822</v>
      </c>
      <c r="K6">
        <v>0.03025</v>
      </c>
      <c r="L6">
        <v>0.66253</v>
      </c>
      <c r="M6">
        <v>0.21379</v>
      </c>
      <c r="N6">
        <v>-0.19709</v>
      </c>
      <c r="O6">
        <v>0.00354</v>
      </c>
    </row>
    <row r="7" ht="15" spans="1:15">
      <c r="A7" s="16">
        <v>0</v>
      </c>
      <c r="B7" s="17">
        <v>0</v>
      </c>
      <c r="C7" s="17">
        <v>0</v>
      </c>
      <c r="D7" s="17">
        <v>0</v>
      </c>
      <c r="E7" s="17">
        <v>0</v>
      </c>
      <c r="F7" s="18">
        <v>-1</v>
      </c>
      <c r="J7">
        <v>-0.01738</v>
      </c>
      <c r="K7">
        <v>0.04036</v>
      </c>
      <c r="L7">
        <v>0.31097</v>
      </c>
      <c r="M7">
        <v>0.10221</v>
      </c>
      <c r="N7">
        <v>0.1219</v>
      </c>
      <c r="O7">
        <v>0.00343</v>
      </c>
    </row>
    <row r="8" spans="10:15">
      <c r="J8">
        <v>0.07867</v>
      </c>
      <c r="K8">
        <v>-0.02537</v>
      </c>
      <c r="L8">
        <v>0.13114</v>
      </c>
      <c r="M8">
        <v>-0.08849</v>
      </c>
      <c r="N8">
        <v>0.00185</v>
      </c>
      <c r="O8">
        <v>0.0061</v>
      </c>
    </row>
    <row r="9" ht="15" spans="1:2">
      <c r="A9" s="29"/>
      <c r="B9" t="s">
        <v>91</v>
      </c>
    </row>
    <row r="10" spans="1:6">
      <c r="A10" s="11">
        <v>-1</v>
      </c>
      <c r="B10" s="12">
        <v>0</v>
      </c>
      <c r="C10" s="12">
        <v>0</v>
      </c>
      <c r="D10" s="12">
        <v>0</v>
      </c>
      <c r="E10" s="12">
        <v>0</v>
      </c>
      <c r="F10" s="13">
        <v>0</v>
      </c>
    </row>
    <row r="11" spans="1:6">
      <c r="A11" s="14">
        <v>0</v>
      </c>
      <c r="B11" s="22">
        <v>1</v>
      </c>
      <c r="C11" s="22">
        <v>0</v>
      </c>
      <c r="D11" s="22">
        <v>0</v>
      </c>
      <c r="E11" s="22">
        <v>0</v>
      </c>
      <c r="F11" s="15">
        <v>0</v>
      </c>
    </row>
    <row r="12" spans="1:22">
      <c r="A12" s="14">
        <v>0</v>
      </c>
      <c r="B12" s="5">
        <v>0</v>
      </c>
      <c r="C12" s="5">
        <v>-1</v>
      </c>
      <c r="D12" s="5">
        <v>0</v>
      </c>
      <c r="E12" s="5">
        <v>0</v>
      </c>
      <c r="F12" s="15">
        <v>0</v>
      </c>
      <c r="J12">
        <f t="array" ref="J12:O17">MMULT(MMULT(A10:F15,J3:O8),A10:F15)</f>
        <v>-0.06987</v>
      </c>
      <c r="K12">
        <v>0.02756</v>
      </c>
      <c r="L12">
        <v>0.27651</v>
      </c>
      <c r="M12">
        <v>-0.0884</v>
      </c>
      <c r="N12">
        <v>-0.0853</v>
      </c>
      <c r="O12">
        <v>-0.01197</v>
      </c>
      <c r="Q12">
        <f t="array" ref="Q12:V17">TRANSPOSE(J12:O17)</f>
        <v>-0.06987</v>
      </c>
      <c r="R12">
        <v>-0.02502</v>
      </c>
      <c r="S12">
        <v>-0.07051</v>
      </c>
      <c r="T12">
        <v>-0.09822</v>
      </c>
      <c r="U12">
        <v>0.01738</v>
      </c>
      <c r="V12">
        <v>0.07867</v>
      </c>
    </row>
    <row r="13" spans="1:22">
      <c r="A13" s="14">
        <v>0</v>
      </c>
      <c r="B13" s="5">
        <v>0</v>
      </c>
      <c r="C13" s="5">
        <v>0</v>
      </c>
      <c r="D13" s="5">
        <v>-1</v>
      </c>
      <c r="E13" s="5">
        <v>0</v>
      </c>
      <c r="F13" s="15">
        <v>0</v>
      </c>
      <c r="J13">
        <v>-0.02502</v>
      </c>
      <c r="K13">
        <v>0.09579</v>
      </c>
      <c r="L13">
        <v>0.77153</v>
      </c>
      <c r="M13">
        <v>-0.18605</v>
      </c>
      <c r="N13">
        <v>0.27949</v>
      </c>
      <c r="O13">
        <v>-0.02901</v>
      </c>
      <c r="Q13">
        <v>0.02756</v>
      </c>
      <c r="R13">
        <v>0.09579</v>
      </c>
      <c r="S13">
        <v>-0.01202</v>
      </c>
      <c r="T13">
        <v>-0.03025</v>
      </c>
      <c r="U13">
        <v>0.04036</v>
      </c>
      <c r="V13">
        <v>0.02537</v>
      </c>
    </row>
    <row r="14" spans="1:22">
      <c r="A14" s="14">
        <v>0</v>
      </c>
      <c r="B14" s="5">
        <v>0</v>
      </c>
      <c r="C14" s="5">
        <v>0</v>
      </c>
      <c r="D14" s="5">
        <v>0</v>
      </c>
      <c r="E14" s="5">
        <v>1</v>
      </c>
      <c r="F14" s="15">
        <v>0</v>
      </c>
      <c r="J14">
        <v>-0.07051</v>
      </c>
      <c r="K14">
        <v>-0.01202</v>
      </c>
      <c r="L14">
        <v>0.61503</v>
      </c>
      <c r="M14">
        <v>0.20923</v>
      </c>
      <c r="N14">
        <v>0.12764</v>
      </c>
      <c r="O14">
        <v>-0.00356</v>
      </c>
      <c r="Q14">
        <v>0.27651</v>
      </c>
      <c r="R14">
        <v>0.77153</v>
      </c>
      <c r="S14">
        <v>0.61503</v>
      </c>
      <c r="T14">
        <v>0.66253</v>
      </c>
      <c r="U14">
        <v>-0.31097</v>
      </c>
      <c r="V14">
        <v>0.13114</v>
      </c>
    </row>
    <row r="15" ht="15" spans="1:22">
      <c r="A15" s="16">
        <v>0</v>
      </c>
      <c r="B15" s="17">
        <v>0</v>
      </c>
      <c r="C15" s="17">
        <v>0</v>
      </c>
      <c r="D15" s="17">
        <v>0</v>
      </c>
      <c r="E15" s="17">
        <v>0</v>
      </c>
      <c r="F15" s="18">
        <v>-1</v>
      </c>
      <c r="J15">
        <v>-0.09822</v>
      </c>
      <c r="K15">
        <v>-0.03025</v>
      </c>
      <c r="L15">
        <v>0.66253</v>
      </c>
      <c r="M15">
        <v>0.21379</v>
      </c>
      <c r="N15">
        <v>0.19709</v>
      </c>
      <c r="O15">
        <v>0.00354</v>
      </c>
      <c r="Q15">
        <v>-0.0884</v>
      </c>
      <c r="R15">
        <v>-0.18605</v>
      </c>
      <c r="S15">
        <v>0.20923</v>
      </c>
      <c r="T15">
        <v>0.21379</v>
      </c>
      <c r="U15">
        <v>-0.10221</v>
      </c>
      <c r="V15">
        <v>-0.08849</v>
      </c>
    </row>
    <row r="16" spans="10:22">
      <c r="J16">
        <v>0.01738</v>
      </c>
      <c r="K16">
        <v>0.04036</v>
      </c>
      <c r="L16">
        <v>-0.31097</v>
      </c>
      <c r="M16">
        <v>-0.10221</v>
      </c>
      <c r="N16">
        <v>0.1219</v>
      </c>
      <c r="O16">
        <v>-0.00343</v>
      </c>
      <c r="Q16">
        <v>-0.0853</v>
      </c>
      <c r="R16">
        <v>0.27949</v>
      </c>
      <c r="S16">
        <v>0.12764</v>
      </c>
      <c r="T16">
        <v>0.19709</v>
      </c>
      <c r="U16">
        <v>0.1219</v>
      </c>
      <c r="V16">
        <v>-0.00185</v>
      </c>
    </row>
    <row r="17" ht="15" spans="1:22">
      <c r="A17" s="30"/>
      <c r="B17" t="s">
        <v>92</v>
      </c>
      <c r="J17">
        <v>0.07867</v>
      </c>
      <c r="K17">
        <v>0.02537</v>
      </c>
      <c r="L17">
        <v>0.13114</v>
      </c>
      <c r="M17">
        <v>-0.08849</v>
      </c>
      <c r="N17">
        <v>-0.00185</v>
      </c>
      <c r="O17">
        <v>0.0061</v>
      </c>
      <c r="Q17">
        <v>-0.01197</v>
      </c>
      <c r="R17">
        <v>-0.02901</v>
      </c>
      <c r="S17">
        <v>-0.00356</v>
      </c>
      <c r="T17">
        <v>0.00354</v>
      </c>
      <c r="U17">
        <v>-0.00343</v>
      </c>
      <c r="V17">
        <v>0.0061</v>
      </c>
    </row>
    <row r="18" spans="1:6">
      <c r="A18" s="11">
        <v>-1</v>
      </c>
      <c r="B18" s="12">
        <v>0</v>
      </c>
      <c r="C18" s="12">
        <v>0</v>
      </c>
      <c r="D18" s="12">
        <v>0</v>
      </c>
      <c r="E18" s="12">
        <v>0</v>
      </c>
      <c r="F18" s="13">
        <v>0</v>
      </c>
    </row>
    <row r="19" spans="1:6">
      <c r="A19" s="14">
        <v>0</v>
      </c>
      <c r="B19" s="5">
        <v>-1</v>
      </c>
      <c r="C19" s="5">
        <v>0</v>
      </c>
      <c r="D19" s="5">
        <v>0</v>
      </c>
      <c r="E19" s="5">
        <v>0</v>
      </c>
      <c r="F19" s="15">
        <v>0</v>
      </c>
    </row>
    <row r="20" spans="1:22">
      <c r="A20" s="14">
        <v>0</v>
      </c>
      <c r="B20" s="5">
        <v>0</v>
      </c>
      <c r="C20" s="5">
        <v>-1</v>
      </c>
      <c r="D20" s="5">
        <v>0</v>
      </c>
      <c r="E20" s="5">
        <v>0</v>
      </c>
      <c r="F20" s="15">
        <v>0</v>
      </c>
      <c r="J20">
        <f t="array" ref="J20:O25">MMULT(MMULT(A2:F7,J3:O8),A2:F7)</f>
        <v>-0.06987</v>
      </c>
      <c r="K20">
        <v>0.02756</v>
      </c>
      <c r="L20">
        <v>0.27651</v>
      </c>
      <c r="M20">
        <v>0.0884</v>
      </c>
      <c r="N20">
        <v>0.0853</v>
      </c>
      <c r="O20">
        <v>0.01197</v>
      </c>
      <c r="Q20">
        <f t="array" ref="Q20:V25">TRANSPOSE(J20:O25)</f>
        <v>-0.06987</v>
      </c>
      <c r="R20">
        <v>-0.02502</v>
      </c>
      <c r="S20">
        <v>-0.07051</v>
      </c>
      <c r="T20">
        <v>0.09822</v>
      </c>
      <c r="U20">
        <v>-0.01738</v>
      </c>
      <c r="V20">
        <v>-0.07867</v>
      </c>
    </row>
    <row r="21" spans="1:22">
      <c r="A21" s="14">
        <v>0</v>
      </c>
      <c r="B21" s="5">
        <v>0</v>
      </c>
      <c r="C21" s="22">
        <v>0</v>
      </c>
      <c r="D21" s="5">
        <v>1</v>
      </c>
      <c r="E21" s="22">
        <v>0</v>
      </c>
      <c r="F21" s="15">
        <v>0</v>
      </c>
      <c r="J21">
        <v>-0.02502</v>
      </c>
      <c r="K21">
        <v>0.09579</v>
      </c>
      <c r="L21">
        <v>0.77153</v>
      </c>
      <c r="M21">
        <v>0.18605</v>
      </c>
      <c r="N21">
        <v>-0.27949</v>
      </c>
      <c r="O21">
        <v>0.02901</v>
      </c>
      <c r="Q21">
        <v>0.02756</v>
      </c>
      <c r="R21">
        <v>0.09579</v>
      </c>
      <c r="S21">
        <v>-0.01202</v>
      </c>
      <c r="T21">
        <v>0.03025</v>
      </c>
      <c r="U21">
        <v>-0.04036</v>
      </c>
      <c r="V21">
        <v>-0.02537</v>
      </c>
    </row>
    <row r="22" spans="1:22">
      <c r="A22" s="14">
        <v>0</v>
      </c>
      <c r="B22" s="5">
        <v>0</v>
      </c>
      <c r="C22" s="22">
        <v>0</v>
      </c>
      <c r="D22" s="22">
        <v>0</v>
      </c>
      <c r="E22" s="5">
        <v>1</v>
      </c>
      <c r="F22" s="15">
        <v>0</v>
      </c>
      <c r="J22">
        <v>-0.07051</v>
      </c>
      <c r="K22">
        <v>-0.01202</v>
      </c>
      <c r="L22">
        <v>0.61503</v>
      </c>
      <c r="M22">
        <v>-0.20923</v>
      </c>
      <c r="N22">
        <v>-0.12764</v>
      </c>
      <c r="O22">
        <v>0.00356</v>
      </c>
      <c r="Q22">
        <v>0.27651</v>
      </c>
      <c r="R22">
        <v>0.77153</v>
      </c>
      <c r="S22">
        <v>0.61503</v>
      </c>
      <c r="T22">
        <v>-0.66253</v>
      </c>
      <c r="U22">
        <v>0.31097</v>
      </c>
      <c r="V22">
        <v>-0.13114</v>
      </c>
    </row>
    <row r="23" ht="15" spans="1:22">
      <c r="A23" s="16">
        <v>0</v>
      </c>
      <c r="B23" s="17">
        <v>0</v>
      </c>
      <c r="C23" s="17">
        <v>0</v>
      </c>
      <c r="D23" s="17">
        <v>0</v>
      </c>
      <c r="E23" s="17">
        <v>0</v>
      </c>
      <c r="F23" s="18">
        <v>1</v>
      </c>
      <c r="J23">
        <v>0.09822</v>
      </c>
      <c r="K23">
        <v>0.03025</v>
      </c>
      <c r="L23">
        <v>-0.66253</v>
      </c>
      <c r="M23">
        <v>0.21379</v>
      </c>
      <c r="N23">
        <v>0.19709</v>
      </c>
      <c r="O23">
        <v>0.00354</v>
      </c>
      <c r="Q23">
        <v>0.0884</v>
      </c>
      <c r="R23">
        <v>0.18605</v>
      </c>
      <c r="S23">
        <v>-0.20923</v>
      </c>
      <c r="T23">
        <v>0.21379</v>
      </c>
      <c r="U23">
        <v>-0.10221</v>
      </c>
      <c r="V23">
        <v>-0.08849</v>
      </c>
    </row>
    <row r="24" spans="10:22">
      <c r="J24">
        <v>-0.01738</v>
      </c>
      <c r="K24">
        <v>-0.04036</v>
      </c>
      <c r="L24">
        <v>0.31097</v>
      </c>
      <c r="M24">
        <v>-0.10221</v>
      </c>
      <c r="N24">
        <v>0.1219</v>
      </c>
      <c r="O24">
        <v>-0.00343</v>
      </c>
      <c r="Q24">
        <v>0.0853</v>
      </c>
      <c r="R24">
        <v>-0.27949</v>
      </c>
      <c r="S24">
        <v>-0.12764</v>
      </c>
      <c r="T24">
        <v>0.19709</v>
      </c>
      <c r="U24">
        <v>0.1219</v>
      </c>
      <c r="V24">
        <v>-0.00185</v>
      </c>
    </row>
    <row r="25" spans="10:22">
      <c r="J25">
        <v>-0.07867</v>
      </c>
      <c r="K25">
        <v>-0.02537</v>
      </c>
      <c r="L25">
        <v>-0.13114</v>
      </c>
      <c r="M25">
        <v>-0.08849</v>
      </c>
      <c r="N25">
        <v>-0.00185</v>
      </c>
      <c r="O25">
        <v>0.0061</v>
      </c>
      <c r="Q25">
        <v>0.01197</v>
      </c>
      <c r="R25">
        <v>0.02901</v>
      </c>
      <c r="S25">
        <v>0.00356</v>
      </c>
      <c r="T25">
        <v>0.00354</v>
      </c>
      <c r="U25">
        <v>-0.00343</v>
      </c>
      <c r="V25">
        <v>0.0061</v>
      </c>
    </row>
    <row r="28" spans="10:15">
      <c r="J28">
        <f t="array" ref="J28:O33">MMULT(MMULT(A18:F23,J3:O8),A18:F23)</f>
        <v>-0.06987</v>
      </c>
      <c r="K28">
        <v>-0.02756</v>
      </c>
      <c r="L28">
        <v>0.27651</v>
      </c>
      <c r="M28">
        <v>0.0884</v>
      </c>
      <c r="N28">
        <v>-0.0853</v>
      </c>
      <c r="O28">
        <v>0.01197</v>
      </c>
    </row>
    <row r="29" spans="10:15">
      <c r="J29">
        <v>0.02502</v>
      </c>
      <c r="K29">
        <v>0.09579</v>
      </c>
      <c r="L29">
        <v>-0.77153</v>
      </c>
      <c r="M29">
        <v>-0.18605</v>
      </c>
      <c r="N29">
        <v>-0.27949</v>
      </c>
      <c r="O29">
        <v>-0.02901</v>
      </c>
    </row>
    <row r="30" spans="10:15">
      <c r="J30">
        <v>-0.07051</v>
      </c>
      <c r="K30">
        <v>0.01202</v>
      </c>
      <c r="L30">
        <v>0.61503</v>
      </c>
      <c r="M30">
        <v>-0.20923</v>
      </c>
      <c r="N30">
        <v>0.12764</v>
      </c>
      <c r="O30">
        <v>0.00356</v>
      </c>
    </row>
    <row r="31" spans="10:15">
      <c r="J31">
        <v>0.09822</v>
      </c>
      <c r="K31">
        <v>-0.03025</v>
      </c>
      <c r="L31">
        <v>-0.66253</v>
      </c>
      <c r="M31">
        <v>0.21379</v>
      </c>
      <c r="N31">
        <v>-0.19709</v>
      </c>
      <c r="O31">
        <v>0.00354</v>
      </c>
    </row>
    <row r="32" spans="10:15">
      <c r="J32">
        <v>0.01738</v>
      </c>
      <c r="K32">
        <v>-0.04036</v>
      </c>
      <c r="L32">
        <v>-0.31097</v>
      </c>
      <c r="M32">
        <v>0.10221</v>
      </c>
      <c r="N32">
        <v>0.1219</v>
      </c>
      <c r="O32">
        <v>0.00343</v>
      </c>
    </row>
    <row r="33" spans="10:15">
      <c r="J33">
        <v>-0.07867</v>
      </c>
      <c r="K33">
        <v>0.02537</v>
      </c>
      <c r="L33">
        <v>-0.13114</v>
      </c>
      <c r="M33">
        <v>-0.08849</v>
      </c>
      <c r="N33">
        <v>0.00185</v>
      </c>
      <c r="O33">
        <v>0.0061</v>
      </c>
    </row>
  </sheetData>
  <conditionalFormatting sqref="B11:E11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2:F7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:C3 C5 B4:B6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3:O8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10:F15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12:O17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Q12:V17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18:F23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20:O25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Q20:V25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28:O33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124"/>
  <sheetViews>
    <sheetView zoomScale="50" zoomScaleNormal="50" workbookViewId="0">
      <selection activeCell="U19" sqref="U19"/>
    </sheetView>
  </sheetViews>
  <sheetFormatPr defaultColWidth="9" defaultRowHeight="14.25"/>
  <sheetData>
    <row r="1" ht="15" spans="3:20">
      <c r="C1">
        <v>13</v>
      </c>
      <c r="P1" s="10" t="s">
        <v>93</v>
      </c>
      <c r="R1" t="s">
        <v>94</v>
      </c>
      <c r="S1" t="s">
        <v>95</v>
      </c>
      <c r="T1" t="s">
        <v>96</v>
      </c>
    </row>
    <row r="2" spans="3:21">
      <c r="C2" s="1">
        <v>2.49798</v>
      </c>
      <c r="D2" s="2">
        <v>0.14851</v>
      </c>
      <c r="E2" s="2">
        <v>-0.36793</v>
      </c>
      <c r="F2" s="2">
        <v>0.00041</v>
      </c>
      <c r="G2" s="2">
        <v>0.00115</v>
      </c>
      <c r="H2" s="3">
        <v>-0.00015</v>
      </c>
      <c r="P2">
        <v>2.64222</v>
      </c>
      <c r="Q2">
        <v>1.22848</v>
      </c>
      <c r="R2">
        <v>-0.20048</v>
      </c>
      <c r="S2">
        <v>0.11754</v>
      </c>
      <c r="T2">
        <v>0.01258</v>
      </c>
      <c r="U2">
        <v>-0.0084</v>
      </c>
    </row>
    <row r="3" spans="3:21">
      <c r="C3" s="4">
        <v>0.14851</v>
      </c>
      <c r="D3" s="5">
        <v>3.89924</v>
      </c>
      <c r="E3" s="5">
        <v>0.09207</v>
      </c>
      <c r="F3" s="5">
        <v>-0.00076</v>
      </c>
      <c r="G3" s="5">
        <v>-0.00051</v>
      </c>
      <c r="H3" s="6">
        <v>-0.00022</v>
      </c>
      <c r="P3">
        <v>1.22848</v>
      </c>
      <c r="Q3">
        <v>4.90284</v>
      </c>
      <c r="R3">
        <v>-0.46438</v>
      </c>
      <c r="S3">
        <v>-0.43338</v>
      </c>
      <c r="T3">
        <v>-0.03836</v>
      </c>
      <c r="U3">
        <v>0.04972</v>
      </c>
    </row>
    <row r="4" spans="3:21">
      <c r="C4" s="4">
        <v>-0.36793</v>
      </c>
      <c r="D4" s="5">
        <v>0.09207</v>
      </c>
      <c r="E4" s="5">
        <v>5.7714</v>
      </c>
      <c r="F4" s="5">
        <v>-0.00106</v>
      </c>
      <c r="G4" s="5">
        <v>-3e-5</v>
      </c>
      <c r="H4" s="6">
        <v>5e-5</v>
      </c>
      <c r="P4">
        <v>-0.20048</v>
      </c>
      <c r="Q4">
        <v>-0.46438</v>
      </c>
      <c r="R4">
        <v>7.49454</v>
      </c>
      <c r="S4">
        <v>3.18951</v>
      </c>
      <c r="T4">
        <v>0.287</v>
      </c>
      <c r="U4">
        <v>-0.33287</v>
      </c>
    </row>
    <row r="5" spans="3:21">
      <c r="C5" s="4">
        <v>0.00041</v>
      </c>
      <c r="D5" s="5">
        <v>-0.00076</v>
      </c>
      <c r="E5" s="5">
        <v>-0.00106</v>
      </c>
      <c r="F5" s="5">
        <v>4.06627</v>
      </c>
      <c r="G5" s="5">
        <v>0.39463</v>
      </c>
      <c r="H5" s="6">
        <v>0.04486</v>
      </c>
      <c r="P5">
        <v>0.11754</v>
      </c>
      <c r="Q5">
        <v>-0.43338</v>
      </c>
      <c r="R5">
        <v>3.18951</v>
      </c>
      <c r="S5">
        <v>5.78349</v>
      </c>
      <c r="T5">
        <v>0.42536</v>
      </c>
      <c r="U5">
        <v>-0.43966</v>
      </c>
    </row>
    <row r="6" spans="3:21">
      <c r="C6" s="4">
        <v>0.00115</v>
      </c>
      <c r="D6" s="5">
        <v>-0.00051</v>
      </c>
      <c r="E6" s="5">
        <v>-3e-5</v>
      </c>
      <c r="F6" s="5">
        <v>0.39463</v>
      </c>
      <c r="G6" s="5">
        <v>9.3227</v>
      </c>
      <c r="H6" s="6">
        <v>-0.70464</v>
      </c>
      <c r="P6">
        <v>0.01258</v>
      </c>
      <c r="Q6">
        <v>-0.03836</v>
      </c>
      <c r="R6">
        <v>0.287</v>
      </c>
      <c r="S6">
        <v>0.42536</v>
      </c>
      <c r="T6">
        <v>7.35594</v>
      </c>
      <c r="U6">
        <v>0.18098</v>
      </c>
    </row>
    <row r="7" ht="15" spans="3:21">
      <c r="C7" s="7">
        <v>-0.00015</v>
      </c>
      <c r="D7" s="8">
        <v>-0.00022</v>
      </c>
      <c r="E7" s="8">
        <v>5e-5</v>
      </c>
      <c r="F7" s="8">
        <v>0.04486</v>
      </c>
      <c r="G7" s="8">
        <v>-0.70464</v>
      </c>
      <c r="H7" s="9">
        <v>4.7796</v>
      </c>
      <c r="P7">
        <v>-0.0084</v>
      </c>
      <c r="Q7">
        <v>0.04972</v>
      </c>
      <c r="R7">
        <v>-0.33287</v>
      </c>
      <c r="S7">
        <v>-0.43966</v>
      </c>
      <c r="T7">
        <v>0.18098</v>
      </c>
      <c r="U7">
        <v>6.75012</v>
      </c>
    </row>
    <row r="9" ht="15" spans="3:3">
      <c r="C9" s="10" t="s">
        <v>5</v>
      </c>
    </row>
    <row r="10" spans="3:21">
      <c r="C10" s="1">
        <v>1.53498</v>
      </c>
      <c r="D10" s="2">
        <v>0.45317</v>
      </c>
      <c r="E10" s="2">
        <v>-0.21625</v>
      </c>
      <c r="F10" s="2">
        <v>0.002</v>
      </c>
      <c r="G10" s="2">
        <v>0.00199</v>
      </c>
      <c r="H10" s="3">
        <v>0.0004</v>
      </c>
      <c r="I10">
        <v>-0.00091</v>
      </c>
      <c r="J10">
        <v>-1e-5</v>
      </c>
      <c r="K10">
        <v>-0.00013</v>
      </c>
      <c r="L10">
        <v>-6e-5</v>
      </c>
      <c r="M10">
        <v>-0.00312</v>
      </c>
      <c r="N10">
        <v>-0.00025</v>
      </c>
      <c r="P10" s="1"/>
      <c r="Q10" s="2"/>
      <c r="R10" s="2"/>
      <c r="S10" s="2"/>
      <c r="T10" s="2"/>
      <c r="U10" s="3"/>
    </row>
    <row r="11" spans="3:21">
      <c r="C11" s="4">
        <v>0.45317</v>
      </c>
      <c r="D11" s="5">
        <v>5.00393</v>
      </c>
      <c r="E11" s="5">
        <v>-0.41088</v>
      </c>
      <c r="F11" s="5">
        <v>-0.00093</v>
      </c>
      <c r="G11" s="5">
        <v>0.0018</v>
      </c>
      <c r="H11" s="6">
        <v>-0.00044</v>
      </c>
      <c r="I11">
        <v>-1e-5</v>
      </c>
      <c r="J11">
        <v>0.0001</v>
      </c>
      <c r="K11">
        <v>0.00053</v>
      </c>
      <c r="L11">
        <v>-0.00062</v>
      </c>
      <c r="M11">
        <v>0.00075</v>
      </c>
      <c r="N11">
        <v>-8e-5</v>
      </c>
      <c r="P11" s="4"/>
      <c r="Q11" s="5"/>
      <c r="R11" s="22"/>
      <c r="S11" s="22"/>
      <c r="T11" s="22"/>
      <c r="U11" s="6"/>
    </row>
    <row r="12" spans="3:21">
      <c r="C12" s="4">
        <v>-0.21625</v>
      </c>
      <c r="D12" s="5">
        <v>-0.41088</v>
      </c>
      <c r="E12" s="5">
        <v>6.45378</v>
      </c>
      <c r="F12" s="5">
        <v>-0.00311</v>
      </c>
      <c r="G12" s="5">
        <v>0.00161</v>
      </c>
      <c r="H12" s="6">
        <v>-0.00409</v>
      </c>
      <c r="I12">
        <v>-0.00016</v>
      </c>
      <c r="J12">
        <v>0.00054</v>
      </c>
      <c r="K12">
        <v>0.00132</v>
      </c>
      <c r="L12">
        <v>-0.00373</v>
      </c>
      <c r="M12">
        <v>0.00059</v>
      </c>
      <c r="N12">
        <v>-0.00278</v>
      </c>
      <c r="P12" s="4"/>
      <c r="Q12" s="5"/>
      <c r="R12" s="5"/>
      <c r="S12" s="22"/>
      <c r="T12" s="22"/>
      <c r="U12" s="6"/>
    </row>
    <row r="13" spans="3:21">
      <c r="C13" s="4">
        <v>0.002</v>
      </c>
      <c r="D13" s="5">
        <v>-0.00093</v>
      </c>
      <c r="E13" s="5">
        <v>-0.00311</v>
      </c>
      <c r="F13" s="5">
        <v>3.74954</v>
      </c>
      <c r="G13" s="5">
        <v>1.06301</v>
      </c>
      <c r="H13" s="6">
        <v>-0.2003</v>
      </c>
      <c r="I13">
        <v>5e-5</v>
      </c>
      <c r="J13">
        <v>0.00064</v>
      </c>
      <c r="K13">
        <v>0.00373</v>
      </c>
      <c r="L13">
        <v>-0.00565</v>
      </c>
      <c r="M13">
        <v>0.00514</v>
      </c>
      <c r="N13">
        <v>-0.0057</v>
      </c>
      <c r="P13" s="4"/>
      <c r="Q13" s="5"/>
      <c r="R13" s="5"/>
      <c r="S13" s="5"/>
      <c r="T13" s="22"/>
      <c r="U13" s="6"/>
    </row>
    <row r="14" spans="3:21">
      <c r="C14" s="4">
        <v>0.00199</v>
      </c>
      <c r="D14" s="5">
        <v>0.0018</v>
      </c>
      <c r="E14" s="5">
        <v>0.00161</v>
      </c>
      <c r="F14" s="5">
        <v>1.06301</v>
      </c>
      <c r="G14" s="5">
        <v>10.36944</v>
      </c>
      <c r="H14" s="6">
        <v>0.14468</v>
      </c>
      <c r="I14">
        <v>0.00313</v>
      </c>
      <c r="J14">
        <v>-0.00074</v>
      </c>
      <c r="K14">
        <v>-0.00059</v>
      </c>
      <c r="L14">
        <v>0.0052</v>
      </c>
      <c r="M14">
        <v>0.00079</v>
      </c>
      <c r="N14">
        <v>0.00255</v>
      </c>
      <c r="P14" s="4"/>
      <c r="Q14" s="5"/>
      <c r="R14" s="5"/>
      <c r="S14" s="5"/>
      <c r="T14" s="5"/>
      <c r="U14" s="6"/>
    </row>
    <row r="15" ht="15" spans="3:21">
      <c r="C15" s="7">
        <v>0.0004</v>
      </c>
      <c r="D15" s="8">
        <v>-0.00044</v>
      </c>
      <c r="E15" s="8">
        <v>-0.00409</v>
      </c>
      <c r="F15" s="8">
        <v>-0.2003</v>
      </c>
      <c r="G15" s="8">
        <v>0.14468</v>
      </c>
      <c r="H15" s="9">
        <v>4.65014</v>
      </c>
      <c r="I15">
        <v>0.00027</v>
      </c>
      <c r="J15">
        <v>7e-5</v>
      </c>
      <c r="K15">
        <v>0.0028</v>
      </c>
      <c r="L15">
        <v>-0.00571</v>
      </c>
      <c r="M15">
        <v>0.00255</v>
      </c>
      <c r="N15">
        <v>-0.00236</v>
      </c>
      <c r="P15" s="7"/>
      <c r="Q15" s="8"/>
      <c r="R15" s="8"/>
      <c r="S15" s="8"/>
      <c r="T15" s="8"/>
      <c r="U15" s="9"/>
    </row>
    <row r="16" spans="3:14">
      <c r="C16">
        <v>-0.00091</v>
      </c>
      <c r="D16">
        <v>-1e-5</v>
      </c>
      <c r="E16">
        <v>-0.00016</v>
      </c>
      <c r="F16">
        <v>5e-5</v>
      </c>
      <c r="G16">
        <v>0.00313</v>
      </c>
      <c r="H16">
        <v>0.00027</v>
      </c>
      <c r="I16">
        <v>1.53507</v>
      </c>
      <c r="J16">
        <v>0.45307</v>
      </c>
      <c r="K16">
        <v>-0.21619</v>
      </c>
      <c r="L16">
        <v>-0.00206</v>
      </c>
      <c r="M16">
        <v>-0.00209</v>
      </c>
      <c r="N16">
        <v>-0.00035</v>
      </c>
    </row>
    <row r="17" spans="3:14">
      <c r="C17">
        <v>-1e-5</v>
      </c>
      <c r="D17">
        <v>0.0001</v>
      </c>
      <c r="E17">
        <v>0.00054</v>
      </c>
      <c r="F17">
        <v>0.00064</v>
      </c>
      <c r="G17">
        <v>-0.00074</v>
      </c>
      <c r="H17">
        <v>7e-5</v>
      </c>
      <c r="I17">
        <v>0.45307</v>
      </c>
      <c r="J17">
        <v>5.00409</v>
      </c>
      <c r="K17">
        <v>-0.41103</v>
      </c>
      <c r="L17">
        <v>0.00085</v>
      </c>
      <c r="M17">
        <v>-0.00171</v>
      </c>
      <c r="N17">
        <v>0.00041</v>
      </c>
    </row>
    <row r="18" spans="3:14">
      <c r="C18">
        <v>-0.00013</v>
      </c>
      <c r="D18">
        <v>0.00053</v>
      </c>
      <c r="E18">
        <v>0.00132</v>
      </c>
      <c r="F18">
        <v>0.00373</v>
      </c>
      <c r="G18">
        <v>-0.00059</v>
      </c>
      <c r="H18">
        <v>0.0028</v>
      </c>
      <c r="I18">
        <v>-0.21619</v>
      </c>
      <c r="J18">
        <v>-0.41103</v>
      </c>
      <c r="K18">
        <v>6.45406</v>
      </c>
      <c r="L18">
        <v>0.00316</v>
      </c>
      <c r="M18">
        <v>-0.00191</v>
      </c>
      <c r="N18">
        <v>0.00409</v>
      </c>
    </row>
    <row r="19" spans="3:14">
      <c r="C19">
        <v>-6e-5</v>
      </c>
      <c r="D19">
        <v>-0.00062</v>
      </c>
      <c r="E19">
        <v>-0.00373</v>
      </c>
      <c r="F19">
        <v>-0.00565</v>
      </c>
      <c r="G19">
        <v>0.0052</v>
      </c>
      <c r="H19">
        <v>-0.00571</v>
      </c>
      <c r="I19">
        <v>-0.00206</v>
      </c>
      <c r="J19">
        <v>0.00085</v>
      </c>
      <c r="K19">
        <v>0.00316</v>
      </c>
      <c r="L19">
        <v>3.74971</v>
      </c>
      <c r="M19">
        <v>1.06297</v>
      </c>
      <c r="N19">
        <v>-0.2005</v>
      </c>
    </row>
    <row r="20" spans="3:14">
      <c r="C20">
        <v>-0.00312</v>
      </c>
      <c r="D20">
        <v>0.00075</v>
      </c>
      <c r="E20">
        <v>0.00059</v>
      </c>
      <c r="F20">
        <v>0.00514</v>
      </c>
      <c r="G20">
        <v>0.00079</v>
      </c>
      <c r="H20">
        <v>0.00255</v>
      </c>
      <c r="I20">
        <v>-0.00209</v>
      </c>
      <c r="J20">
        <v>-0.00171</v>
      </c>
      <c r="K20">
        <v>-0.00191</v>
      </c>
      <c r="L20">
        <v>1.06297</v>
      </c>
      <c r="M20">
        <v>10.37002</v>
      </c>
      <c r="N20">
        <v>0.14486</v>
      </c>
    </row>
    <row r="21" spans="3:14">
      <c r="C21">
        <v>-0.00025</v>
      </c>
      <c r="D21">
        <v>-8e-5</v>
      </c>
      <c r="E21">
        <v>-0.00278</v>
      </c>
      <c r="F21">
        <v>-0.0057</v>
      </c>
      <c r="G21">
        <v>0.00255</v>
      </c>
      <c r="H21">
        <v>-0.00236</v>
      </c>
      <c r="I21">
        <v>-0.00035</v>
      </c>
      <c r="J21">
        <v>0.00041</v>
      </c>
      <c r="K21">
        <v>0.00409</v>
      </c>
      <c r="L21">
        <v>-0.2005</v>
      </c>
      <c r="M21">
        <v>0.14486</v>
      </c>
      <c r="N21">
        <v>4.65065</v>
      </c>
    </row>
    <row r="23" ht="15" spans="3:3">
      <c r="C23" s="10" t="s">
        <v>97</v>
      </c>
    </row>
    <row r="24" spans="3:27">
      <c r="C24" s="1">
        <v>3.14221</v>
      </c>
      <c r="D24" s="2">
        <v>0.38913</v>
      </c>
      <c r="E24" s="2">
        <v>0.70377</v>
      </c>
      <c r="F24" s="2">
        <v>0.04085</v>
      </c>
      <c r="G24" s="2">
        <v>-0.11453</v>
      </c>
      <c r="H24" s="3">
        <v>-0.02071</v>
      </c>
      <c r="I24">
        <v>-0.21207</v>
      </c>
      <c r="J24">
        <v>-0.50671</v>
      </c>
      <c r="K24">
        <v>-0.00273</v>
      </c>
      <c r="L24">
        <v>0.00806</v>
      </c>
      <c r="M24">
        <v>0.00294</v>
      </c>
      <c r="N24">
        <v>0.35624</v>
      </c>
      <c r="P24" s="11">
        <v>2.53489</v>
      </c>
      <c r="Q24" s="12">
        <v>0.33788</v>
      </c>
      <c r="R24" s="12">
        <v>0.42509</v>
      </c>
      <c r="S24" s="19">
        <v>0.01509</v>
      </c>
      <c r="T24" s="23">
        <v>-0.04014</v>
      </c>
      <c r="U24" s="24">
        <v>-0.01238</v>
      </c>
      <c r="V24">
        <v>-0.20858</v>
      </c>
      <c r="W24">
        <v>-0.38165</v>
      </c>
      <c r="X24">
        <v>0.03627</v>
      </c>
      <c r="Y24">
        <v>-0.02726</v>
      </c>
      <c r="Z24">
        <v>0.04934</v>
      </c>
      <c r="AA24">
        <v>0.22443</v>
      </c>
    </row>
    <row r="25" spans="3:27">
      <c r="C25" s="4">
        <v>0.38913</v>
      </c>
      <c r="D25" s="5">
        <v>4.63622</v>
      </c>
      <c r="E25" s="5">
        <v>-0.02456</v>
      </c>
      <c r="F25" s="5">
        <v>0.04588</v>
      </c>
      <c r="G25" s="5">
        <v>-0.19691</v>
      </c>
      <c r="H25" s="6">
        <v>0.11826</v>
      </c>
      <c r="I25">
        <v>-0.50677</v>
      </c>
      <c r="J25">
        <v>-1.13052</v>
      </c>
      <c r="K25">
        <v>-0.0004</v>
      </c>
      <c r="L25">
        <v>0.00816</v>
      </c>
      <c r="M25">
        <v>0.02034</v>
      </c>
      <c r="N25">
        <v>0.88016</v>
      </c>
      <c r="P25" s="14">
        <v>0.33788</v>
      </c>
      <c r="Q25" s="5">
        <v>4.03106</v>
      </c>
      <c r="R25" s="5">
        <v>-0.11867</v>
      </c>
      <c r="S25" s="20">
        <v>0.0454</v>
      </c>
      <c r="T25" s="5">
        <v>-0.0643</v>
      </c>
      <c r="U25" s="25">
        <v>-0.02307</v>
      </c>
      <c r="V25">
        <v>-0.38181</v>
      </c>
      <c r="W25">
        <v>-0.8576</v>
      </c>
      <c r="X25">
        <v>0.09051</v>
      </c>
      <c r="Y25">
        <v>-0.06581</v>
      </c>
      <c r="Z25">
        <v>0.1316</v>
      </c>
      <c r="AA25">
        <v>0.66973</v>
      </c>
    </row>
    <row r="26" spans="3:27">
      <c r="C26" s="4">
        <v>0.70377</v>
      </c>
      <c r="D26" s="5">
        <v>-0.02456</v>
      </c>
      <c r="E26" s="5">
        <v>6.97579</v>
      </c>
      <c r="F26" s="5">
        <v>-0.00101</v>
      </c>
      <c r="G26" s="5">
        <v>0.08648</v>
      </c>
      <c r="H26" s="6">
        <v>0.14203</v>
      </c>
      <c r="I26">
        <v>-0.00258</v>
      </c>
      <c r="J26">
        <v>-0.00012</v>
      </c>
      <c r="K26">
        <v>0.09233</v>
      </c>
      <c r="L26">
        <v>-0.07824</v>
      </c>
      <c r="M26">
        <v>0.10327</v>
      </c>
      <c r="N26">
        <v>0.0138</v>
      </c>
      <c r="P26" s="14">
        <v>0.42509</v>
      </c>
      <c r="Q26" s="5">
        <v>-0.11867</v>
      </c>
      <c r="R26" s="5">
        <v>5.4288</v>
      </c>
      <c r="S26" s="21">
        <v>-0.04274</v>
      </c>
      <c r="T26" s="26">
        <v>0.16914</v>
      </c>
      <c r="U26" s="27">
        <v>0.04233</v>
      </c>
      <c r="V26">
        <v>0.03629</v>
      </c>
      <c r="W26">
        <v>0.09048</v>
      </c>
      <c r="X26">
        <v>0.07196</v>
      </c>
      <c r="Y26">
        <v>-0.0749</v>
      </c>
      <c r="Z26">
        <v>0.07945</v>
      </c>
      <c r="AA26">
        <v>-0.05053</v>
      </c>
    </row>
    <row r="27" spans="3:27">
      <c r="C27" s="4">
        <v>0.04085</v>
      </c>
      <c r="D27" s="5">
        <v>0.04588</v>
      </c>
      <c r="E27" s="5">
        <v>-0.00101</v>
      </c>
      <c r="F27" s="5">
        <v>3.78498</v>
      </c>
      <c r="G27" s="5">
        <v>1.05515</v>
      </c>
      <c r="H27" s="6">
        <v>-0.09306</v>
      </c>
      <c r="I27">
        <v>-0.00796</v>
      </c>
      <c r="J27">
        <v>-0.00801</v>
      </c>
      <c r="K27">
        <v>0.07829</v>
      </c>
      <c r="L27">
        <v>-0.04672</v>
      </c>
      <c r="M27">
        <v>0.11428</v>
      </c>
      <c r="N27">
        <v>0.00291</v>
      </c>
      <c r="P27" s="19">
        <v>0.01509</v>
      </c>
      <c r="Q27" s="23">
        <v>0.0454</v>
      </c>
      <c r="R27" s="24">
        <v>-0.04274</v>
      </c>
      <c r="S27" s="5">
        <v>3.51319</v>
      </c>
      <c r="T27" s="5">
        <v>0.98098</v>
      </c>
      <c r="U27" s="15">
        <v>-0.28884</v>
      </c>
      <c r="V27">
        <v>0.02724</v>
      </c>
      <c r="W27">
        <v>0.06578</v>
      </c>
      <c r="X27">
        <v>0.075</v>
      </c>
      <c r="Y27">
        <v>-0.03676</v>
      </c>
      <c r="Z27">
        <v>0.10639</v>
      </c>
      <c r="AA27">
        <v>-0.08255</v>
      </c>
    </row>
    <row r="28" spans="3:27">
      <c r="C28" s="4">
        <v>-0.11453</v>
      </c>
      <c r="D28" s="5">
        <v>-0.19691</v>
      </c>
      <c r="E28" s="5">
        <v>0.08648</v>
      </c>
      <c r="F28" s="5">
        <v>1.05515</v>
      </c>
      <c r="G28" s="5">
        <v>11.53973</v>
      </c>
      <c r="H28" s="6">
        <v>-0.58478</v>
      </c>
      <c r="I28">
        <v>-0.00311</v>
      </c>
      <c r="J28">
        <v>-0.02063</v>
      </c>
      <c r="K28">
        <v>-0.10329</v>
      </c>
      <c r="L28">
        <v>0.11419</v>
      </c>
      <c r="M28">
        <v>-0.09167</v>
      </c>
      <c r="N28">
        <v>0.00356</v>
      </c>
      <c r="P28" s="20">
        <v>-0.04014</v>
      </c>
      <c r="Q28" s="5">
        <v>-0.0643</v>
      </c>
      <c r="R28" s="25">
        <v>0.16914</v>
      </c>
      <c r="S28" s="5">
        <v>0.98098</v>
      </c>
      <c r="T28" s="5">
        <v>9.17088</v>
      </c>
      <c r="U28" s="15">
        <v>-0.34186</v>
      </c>
      <c r="V28">
        <v>-0.04945</v>
      </c>
      <c r="W28">
        <v>-0.13158</v>
      </c>
      <c r="X28">
        <v>-0.0794</v>
      </c>
      <c r="Y28">
        <v>0.10607</v>
      </c>
      <c r="Z28">
        <v>-0.07521</v>
      </c>
      <c r="AA28">
        <v>0.06005</v>
      </c>
    </row>
    <row r="29" ht="15" spans="3:27">
      <c r="C29" s="7">
        <v>-0.02071</v>
      </c>
      <c r="D29" s="8">
        <v>0.11826</v>
      </c>
      <c r="E29" s="8">
        <v>0.14203</v>
      </c>
      <c r="F29" s="8">
        <v>-0.09306</v>
      </c>
      <c r="G29" s="8">
        <v>-0.58478</v>
      </c>
      <c r="H29" s="9">
        <v>4.34972</v>
      </c>
      <c r="I29">
        <v>-0.35616</v>
      </c>
      <c r="J29">
        <v>-0.87974</v>
      </c>
      <c r="K29">
        <v>-0.01404</v>
      </c>
      <c r="L29">
        <v>0.0031</v>
      </c>
      <c r="M29">
        <v>0.00336</v>
      </c>
      <c r="N29">
        <v>0.31368</v>
      </c>
      <c r="P29" s="21">
        <v>-0.01238</v>
      </c>
      <c r="Q29" s="26">
        <v>-0.02307</v>
      </c>
      <c r="R29" s="27">
        <v>0.04233</v>
      </c>
      <c r="S29" s="17">
        <v>-0.28884</v>
      </c>
      <c r="T29" s="17">
        <v>-0.34186</v>
      </c>
      <c r="U29" s="18">
        <v>4.03525</v>
      </c>
      <c r="V29">
        <v>-0.2243</v>
      </c>
      <c r="W29">
        <v>-0.66906</v>
      </c>
      <c r="X29">
        <v>0.05062</v>
      </c>
      <c r="Y29">
        <v>-0.08268</v>
      </c>
      <c r="Z29">
        <v>0.06009</v>
      </c>
      <c r="AA29">
        <v>0.26974</v>
      </c>
    </row>
    <row r="30" spans="3:27">
      <c r="C30">
        <v>-0.21207</v>
      </c>
      <c r="D30">
        <v>-0.50677</v>
      </c>
      <c r="E30">
        <v>-0.00258</v>
      </c>
      <c r="F30">
        <v>-0.00796</v>
      </c>
      <c r="G30">
        <v>-0.00311</v>
      </c>
      <c r="H30">
        <v>-0.35616</v>
      </c>
      <c r="I30">
        <v>3.14423</v>
      </c>
      <c r="J30">
        <v>0.39142</v>
      </c>
      <c r="K30">
        <v>0.7053</v>
      </c>
      <c r="L30">
        <v>-0.04354</v>
      </c>
      <c r="M30">
        <v>0.11403</v>
      </c>
      <c r="N30">
        <v>0.02163</v>
      </c>
      <c r="P30">
        <v>-0.20858</v>
      </c>
      <c r="Q30">
        <v>-0.38181</v>
      </c>
      <c r="R30">
        <v>0.03629</v>
      </c>
      <c r="S30">
        <v>0.02724</v>
      </c>
      <c r="T30">
        <v>-0.04945</v>
      </c>
      <c r="U30">
        <v>-0.2243</v>
      </c>
      <c r="V30" s="11">
        <v>2.53595</v>
      </c>
      <c r="W30" s="12">
        <v>0.33829</v>
      </c>
      <c r="X30" s="12">
        <v>0.4247</v>
      </c>
      <c r="Y30" s="19">
        <v>-0.01674</v>
      </c>
      <c r="Z30" s="23">
        <v>0.0439</v>
      </c>
      <c r="AA30" s="24">
        <v>0.01211</v>
      </c>
    </row>
    <row r="31" spans="3:27">
      <c r="C31">
        <v>-0.50671</v>
      </c>
      <c r="D31">
        <v>-1.13052</v>
      </c>
      <c r="E31">
        <v>-0.00012</v>
      </c>
      <c r="F31">
        <v>-0.00801</v>
      </c>
      <c r="G31">
        <v>-0.02063</v>
      </c>
      <c r="H31">
        <v>-0.87974</v>
      </c>
      <c r="I31">
        <v>0.39142</v>
      </c>
      <c r="J31">
        <v>4.64024</v>
      </c>
      <c r="K31">
        <v>-0.02536</v>
      </c>
      <c r="L31">
        <v>-0.04719</v>
      </c>
      <c r="M31">
        <v>0.19961</v>
      </c>
      <c r="N31">
        <v>-0.1173</v>
      </c>
      <c r="P31">
        <v>-0.38165</v>
      </c>
      <c r="Q31">
        <v>-0.8576</v>
      </c>
      <c r="R31">
        <v>0.09048</v>
      </c>
      <c r="S31">
        <v>0.06578</v>
      </c>
      <c r="T31">
        <v>-0.13158</v>
      </c>
      <c r="U31">
        <v>-0.66906</v>
      </c>
      <c r="V31" s="14">
        <v>0.33829</v>
      </c>
      <c r="W31" s="5">
        <v>4.03025</v>
      </c>
      <c r="X31" s="5">
        <v>-0.11674</v>
      </c>
      <c r="Y31" s="20">
        <v>-0.04488</v>
      </c>
      <c r="Z31" s="5">
        <v>0.06681</v>
      </c>
      <c r="AA31" s="25">
        <v>0.02626</v>
      </c>
    </row>
    <row r="32" spans="3:27">
      <c r="C32">
        <v>-0.00273</v>
      </c>
      <c r="D32">
        <v>-0.0004</v>
      </c>
      <c r="E32">
        <v>0.09233</v>
      </c>
      <c r="F32">
        <v>0.07829</v>
      </c>
      <c r="G32">
        <v>-0.10329</v>
      </c>
      <c r="H32">
        <v>-0.01404</v>
      </c>
      <c r="I32">
        <v>0.7053</v>
      </c>
      <c r="J32">
        <v>-0.02536</v>
      </c>
      <c r="K32">
        <v>6.97445</v>
      </c>
      <c r="L32">
        <v>0</v>
      </c>
      <c r="M32">
        <v>-0.09396</v>
      </c>
      <c r="N32">
        <v>-0.1431</v>
      </c>
      <c r="P32">
        <v>0.03627</v>
      </c>
      <c r="Q32">
        <v>0.09051</v>
      </c>
      <c r="R32">
        <v>0.07196</v>
      </c>
      <c r="S32">
        <v>0.075</v>
      </c>
      <c r="T32">
        <v>-0.0794</v>
      </c>
      <c r="U32">
        <v>0.05062</v>
      </c>
      <c r="V32" s="14">
        <v>0.4247</v>
      </c>
      <c r="W32" s="5">
        <v>-0.11674</v>
      </c>
      <c r="X32" s="5">
        <v>5.42809</v>
      </c>
      <c r="Y32" s="21">
        <v>0.04347</v>
      </c>
      <c r="Z32" s="26">
        <v>-0.17989</v>
      </c>
      <c r="AA32" s="27">
        <v>-0.04367</v>
      </c>
    </row>
    <row r="33" spans="3:27">
      <c r="C33">
        <v>0.00806</v>
      </c>
      <c r="D33">
        <v>0.00816</v>
      </c>
      <c r="E33">
        <v>-0.07824</v>
      </c>
      <c r="F33">
        <v>-0.04672</v>
      </c>
      <c r="G33">
        <v>0.11419</v>
      </c>
      <c r="H33">
        <v>0.0031</v>
      </c>
      <c r="I33">
        <v>-0.04354</v>
      </c>
      <c r="J33">
        <v>-0.04719</v>
      </c>
      <c r="K33">
        <v>0</v>
      </c>
      <c r="L33">
        <v>3.7822</v>
      </c>
      <c r="M33">
        <v>1.05673</v>
      </c>
      <c r="N33">
        <v>-0.09376</v>
      </c>
      <c r="P33">
        <v>-0.02726</v>
      </c>
      <c r="Q33">
        <v>-0.06581</v>
      </c>
      <c r="R33">
        <v>-0.0749</v>
      </c>
      <c r="S33">
        <v>-0.03676</v>
      </c>
      <c r="T33">
        <v>0.10607</v>
      </c>
      <c r="U33">
        <v>-0.08268</v>
      </c>
      <c r="V33" s="19">
        <v>-0.01674</v>
      </c>
      <c r="W33" s="23">
        <v>-0.04488</v>
      </c>
      <c r="X33" s="24">
        <v>0.04347</v>
      </c>
      <c r="Y33" s="5">
        <v>3.51223</v>
      </c>
      <c r="Z33" s="5">
        <v>0.98063</v>
      </c>
      <c r="AA33" s="15">
        <v>-0.28834</v>
      </c>
    </row>
    <row r="34" spans="3:27">
      <c r="C34">
        <v>0.00294</v>
      </c>
      <c r="D34">
        <v>0.02034</v>
      </c>
      <c r="E34">
        <v>0.10327</v>
      </c>
      <c r="F34">
        <v>0.11428</v>
      </c>
      <c r="G34">
        <v>-0.09167</v>
      </c>
      <c r="H34">
        <v>0.00336</v>
      </c>
      <c r="I34">
        <v>0.11403</v>
      </c>
      <c r="J34">
        <v>0.19961</v>
      </c>
      <c r="K34">
        <v>-0.09396</v>
      </c>
      <c r="L34">
        <v>1.05673</v>
      </c>
      <c r="M34">
        <v>11.54076</v>
      </c>
      <c r="N34">
        <v>-0.58563</v>
      </c>
      <c r="P34">
        <v>0.04934</v>
      </c>
      <c r="Q34">
        <v>0.1316</v>
      </c>
      <c r="R34">
        <v>0.07945</v>
      </c>
      <c r="S34">
        <v>0.10639</v>
      </c>
      <c r="T34">
        <v>-0.07521</v>
      </c>
      <c r="U34">
        <v>0.06009</v>
      </c>
      <c r="V34" s="20">
        <v>0.0439</v>
      </c>
      <c r="W34" s="5">
        <v>0.06681</v>
      </c>
      <c r="X34" s="25">
        <v>-0.17989</v>
      </c>
      <c r="Y34" s="5">
        <v>0.98063</v>
      </c>
      <c r="Z34" s="5">
        <v>9.17233</v>
      </c>
      <c r="AA34" s="15">
        <v>-0.34495</v>
      </c>
    </row>
    <row r="35" ht="15" spans="3:27">
      <c r="C35">
        <v>0.35624</v>
      </c>
      <c r="D35">
        <v>0.88016</v>
      </c>
      <c r="E35">
        <v>0.0138</v>
      </c>
      <c r="F35">
        <v>0.00291</v>
      </c>
      <c r="G35">
        <v>0.00356</v>
      </c>
      <c r="H35">
        <v>0.31368</v>
      </c>
      <c r="I35">
        <v>0.02163</v>
      </c>
      <c r="J35">
        <v>-0.1173</v>
      </c>
      <c r="K35">
        <v>-0.1431</v>
      </c>
      <c r="L35">
        <v>-0.09376</v>
      </c>
      <c r="M35">
        <v>-0.58563</v>
      </c>
      <c r="N35">
        <v>4.35225</v>
      </c>
      <c r="P35">
        <v>0.22443</v>
      </c>
      <c r="Q35">
        <v>0.66973</v>
      </c>
      <c r="R35">
        <v>-0.05053</v>
      </c>
      <c r="S35">
        <v>-0.08255</v>
      </c>
      <c r="T35">
        <v>0.06005</v>
      </c>
      <c r="U35">
        <v>0.26974</v>
      </c>
      <c r="V35" s="21">
        <v>0.01211</v>
      </c>
      <c r="W35" s="26">
        <v>0.02626</v>
      </c>
      <c r="X35" s="27">
        <v>-0.04367</v>
      </c>
      <c r="Y35" s="17">
        <v>-0.28834</v>
      </c>
      <c r="Z35" s="17">
        <v>-0.34495</v>
      </c>
      <c r="AA35" s="18">
        <v>4.03586</v>
      </c>
    </row>
    <row r="37" ht="15" spans="3:3">
      <c r="C37" s="10" t="s">
        <v>4</v>
      </c>
    </row>
    <row r="38" spans="3:27">
      <c r="C38" s="11">
        <v>3.25805</v>
      </c>
      <c r="D38" s="12">
        <v>0.62574</v>
      </c>
      <c r="E38" s="12">
        <v>0.55465</v>
      </c>
      <c r="F38" s="12">
        <v>0.02061</v>
      </c>
      <c r="G38" s="12">
        <v>-0.09217</v>
      </c>
      <c r="H38" s="13">
        <v>-0.12003</v>
      </c>
      <c r="I38">
        <v>-0.29327</v>
      </c>
      <c r="J38">
        <v>0.08179</v>
      </c>
      <c r="K38">
        <v>-0.22551</v>
      </c>
      <c r="L38">
        <v>0.39604</v>
      </c>
      <c r="M38">
        <v>0.13826</v>
      </c>
      <c r="N38">
        <v>-0.22622</v>
      </c>
      <c r="P38">
        <v>2.68933</v>
      </c>
      <c r="Q38">
        <v>0.65674</v>
      </c>
      <c r="R38">
        <v>0.33159</v>
      </c>
      <c r="S38">
        <v>-0.01676</v>
      </c>
      <c r="T38">
        <v>-0.06333</v>
      </c>
      <c r="U38">
        <v>-0.07918</v>
      </c>
      <c r="V38">
        <v>-0.15728</v>
      </c>
      <c r="W38">
        <v>0.04353</v>
      </c>
      <c r="X38">
        <v>-0.16494</v>
      </c>
      <c r="Y38">
        <v>0.29081</v>
      </c>
      <c r="Z38">
        <v>0.12828</v>
      </c>
      <c r="AA38">
        <v>-0.10025</v>
      </c>
    </row>
    <row r="39" spans="3:27">
      <c r="C39" s="14">
        <v>0.62574</v>
      </c>
      <c r="D39" s="5">
        <v>4.97043</v>
      </c>
      <c r="E39" s="5">
        <v>-0.2403</v>
      </c>
      <c r="F39" s="5">
        <v>0.0002</v>
      </c>
      <c r="G39" s="5">
        <v>-0.15397</v>
      </c>
      <c r="H39" s="15">
        <v>-0.19393</v>
      </c>
      <c r="I39">
        <v>0.08183</v>
      </c>
      <c r="J39">
        <v>-0.8738</v>
      </c>
      <c r="K39">
        <v>0.65657</v>
      </c>
      <c r="L39">
        <v>-0.40918</v>
      </c>
      <c r="M39">
        <v>-0.76707</v>
      </c>
      <c r="N39">
        <v>-0.7124</v>
      </c>
      <c r="P39">
        <v>0.65674</v>
      </c>
      <c r="Q39">
        <v>4.52148</v>
      </c>
      <c r="R39">
        <v>-0.24255</v>
      </c>
      <c r="S39">
        <v>-0.01031</v>
      </c>
      <c r="T39">
        <v>-0.0805</v>
      </c>
      <c r="U39">
        <v>-0.08892</v>
      </c>
      <c r="V39">
        <v>0.04364</v>
      </c>
      <c r="W39">
        <v>-0.55795</v>
      </c>
      <c r="X39">
        <v>0.46884</v>
      </c>
      <c r="Y39">
        <v>-0.30841</v>
      </c>
      <c r="Z39">
        <v>-0.53376</v>
      </c>
      <c r="AA39">
        <v>-0.44157</v>
      </c>
    </row>
    <row r="40" spans="3:27">
      <c r="C40" s="14">
        <v>0.55465</v>
      </c>
      <c r="D40" s="5">
        <v>-0.2403</v>
      </c>
      <c r="E40" s="5">
        <v>7.01772</v>
      </c>
      <c r="F40" s="5">
        <v>-0.0367</v>
      </c>
      <c r="G40" s="5">
        <v>0.02261</v>
      </c>
      <c r="H40" s="15">
        <v>0.12227</v>
      </c>
      <c r="I40">
        <v>-0.22509</v>
      </c>
      <c r="J40">
        <v>0.65939</v>
      </c>
      <c r="K40">
        <v>-0.40753</v>
      </c>
      <c r="L40">
        <v>0.44173</v>
      </c>
      <c r="M40">
        <v>0.4324</v>
      </c>
      <c r="N40">
        <v>0.3397</v>
      </c>
      <c r="P40">
        <v>0.33159</v>
      </c>
      <c r="Q40">
        <v>-0.24255</v>
      </c>
      <c r="R40">
        <v>5.42917</v>
      </c>
      <c r="S40">
        <v>-0.08625</v>
      </c>
      <c r="T40">
        <v>-0.01166</v>
      </c>
      <c r="U40">
        <v>0.06346</v>
      </c>
      <c r="V40">
        <v>-0.16488</v>
      </c>
      <c r="W40">
        <v>0.46968</v>
      </c>
      <c r="X40">
        <v>-0.35538</v>
      </c>
      <c r="Y40">
        <v>0.36826</v>
      </c>
      <c r="Z40">
        <v>0.36012</v>
      </c>
      <c r="AA40">
        <v>0.2433</v>
      </c>
    </row>
    <row r="41" spans="3:27">
      <c r="C41" s="14">
        <v>0.02061</v>
      </c>
      <c r="D41" s="5">
        <v>0.0002</v>
      </c>
      <c r="E41" s="5">
        <v>-0.0367</v>
      </c>
      <c r="F41" s="5">
        <v>3.68158</v>
      </c>
      <c r="G41" s="5">
        <v>1.08451</v>
      </c>
      <c r="H41" s="15">
        <v>-0.10653</v>
      </c>
      <c r="I41">
        <v>-0.39648</v>
      </c>
      <c r="J41">
        <v>0.40862</v>
      </c>
      <c r="K41">
        <v>-0.44101</v>
      </c>
      <c r="L41">
        <v>0.44399</v>
      </c>
      <c r="M41">
        <v>0.56334</v>
      </c>
      <c r="N41">
        <v>0.14847</v>
      </c>
      <c r="P41">
        <v>-0.01676</v>
      </c>
      <c r="Q41">
        <v>-0.01031</v>
      </c>
      <c r="R41">
        <v>-0.08625</v>
      </c>
      <c r="S41">
        <v>3.44606</v>
      </c>
      <c r="T41">
        <v>0.84757</v>
      </c>
      <c r="U41">
        <v>-0.29628</v>
      </c>
      <c r="V41">
        <v>-0.29113</v>
      </c>
      <c r="W41">
        <v>0.30789</v>
      </c>
      <c r="X41">
        <v>-0.36767</v>
      </c>
      <c r="Y41">
        <v>0.39087</v>
      </c>
      <c r="Z41">
        <v>0.48997</v>
      </c>
      <c r="AA41">
        <v>0.13633</v>
      </c>
    </row>
    <row r="42" spans="3:27">
      <c r="C42" s="14">
        <v>-0.09217</v>
      </c>
      <c r="D42" s="5">
        <v>-0.15397</v>
      </c>
      <c r="E42" s="5">
        <v>0.02261</v>
      </c>
      <c r="F42" s="5">
        <v>1.08451</v>
      </c>
      <c r="G42" s="5">
        <v>11.63103</v>
      </c>
      <c r="H42" s="15">
        <v>-0.14737</v>
      </c>
      <c r="I42">
        <v>-0.13804</v>
      </c>
      <c r="J42">
        <v>0.77131</v>
      </c>
      <c r="K42">
        <v>-0.43304</v>
      </c>
      <c r="L42">
        <v>0.56443</v>
      </c>
      <c r="M42">
        <v>0.42531</v>
      </c>
      <c r="N42">
        <v>0.3397</v>
      </c>
      <c r="P42">
        <v>-0.06333</v>
      </c>
      <c r="Q42">
        <v>-0.0805</v>
      </c>
      <c r="R42">
        <v>-0.01166</v>
      </c>
      <c r="S42">
        <v>0.84757</v>
      </c>
      <c r="T42">
        <v>9.2075</v>
      </c>
      <c r="U42">
        <v>-0.1306</v>
      </c>
      <c r="V42">
        <v>-0.12839</v>
      </c>
      <c r="W42">
        <v>0.53483</v>
      </c>
      <c r="X42">
        <v>-0.36027</v>
      </c>
      <c r="Y42">
        <v>0.4904</v>
      </c>
      <c r="Z42">
        <v>0.32744</v>
      </c>
      <c r="AA42">
        <v>0.19399</v>
      </c>
    </row>
    <row r="43" ht="15" spans="3:27">
      <c r="C43" s="16">
        <v>-0.12003</v>
      </c>
      <c r="D43" s="17">
        <v>-0.19393</v>
      </c>
      <c r="E43" s="17">
        <v>0.12227</v>
      </c>
      <c r="F43" s="17">
        <v>-0.10653</v>
      </c>
      <c r="G43" s="17">
        <v>-0.14737</v>
      </c>
      <c r="H43" s="18">
        <v>4.42229</v>
      </c>
      <c r="I43">
        <v>0.22626</v>
      </c>
      <c r="J43">
        <v>0.71399</v>
      </c>
      <c r="K43">
        <v>-0.33826</v>
      </c>
      <c r="L43">
        <v>0.14904</v>
      </c>
      <c r="M43">
        <v>0.33772</v>
      </c>
      <c r="N43">
        <v>0.59357</v>
      </c>
      <c r="P43">
        <v>-0.07918</v>
      </c>
      <c r="Q43">
        <v>-0.08892</v>
      </c>
      <c r="R43">
        <v>0.06346</v>
      </c>
      <c r="S43">
        <v>-0.29628</v>
      </c>
      <c r="T43">
        <v>-0.1306</v>
      </c>
      <c r="U43">
        <v>4.05837</v>
      </c>
      <c r="V43">
        <v>0.1005</v>
      </c>
      <c r="W43">
        <v>0.44193</v>
      </c>
      <c r="X43">
        <v>-0.24295</v>
      </c>
      <c r="Y43">
        <v>0.13664</v>
      </c>
      <c r="Z43">
        <v>0.19353</v>
      </c>
      <c r="AA43">
        <v>0.30903</v>
      </c>
    </row>
    <row r="44" spans="3:27">
      <c r="C44">
        <v>-0.29327</v>
      </c>
      <c r="D44">
        <v>0.08183</v>
      </c>
      <c r="E44">
        <v>-0.22509</v>
      </c>
      <c r="F44">
        <v>-0.39648</v>
      </c>
      <c r="G44">
        <v>-0.13804</v>
      </c>
      <c r="H44">
        <v>0.22626</v>
      </c>
      <c r="I44" s="11">
        <v>3.25296</v>
      </c>
      <c r="J44" s="12">
        <v>0.62858</v>
      </c>
      <c r="K44" s="12">
        <v>0.56047</v>
      </c>
      <c r="L44" s="12">
        <v>-0.01536</v>
      </c>
      <c r="M44" s="12">
        <v>0.0922</v>
      </c>
      <c r="N44" s="13">
        <v>0.11495</v>
      </c>
      <c r="P44">
        <v>-0.15728</v>
      </c>
      <c r="Q44">
        <v>0.04364</v>
      </c>
      <c r="R44">
        <v>-0.16488</v>
      </c>
      <c r="S44">
        <v>-0.29113</v>
      </c>
      <c r="T44">
        <v>-0.12839</v>
      </c>
      <c r="U44">
        <v>0.1005</v>
      </c>
      <c r="V44">
        <v>2.68727</v>
      </c>
      <c r="W44">
        <v>0.65839</v>
      </c>
      <c r="X44">
        <v>0.33325</v>
      </c>
      <c r="Y44">
        <v>0.0169</v>
      </c>
      <c r="Z44">
        <v>0.0619</v>
      </c>
      <c r="AA44">
        <v>0.07797</v>
      </c>
    </row>
    <row r="45" spans="3:27">
      <c r="C45">
        <v>0.08179</v>
      </c>
      <c r="D45">
        <v>-0.8738</v>
      </c>
      <c r="E45">
        <v>0.65939</v>
      </c>
      <c r="F45">
        <v>0.40862</v>
      </c>
      <c r="G45">
        <v>0.77131</v>
      </c>
      <c r="H45">
        <v>0.71399</v>
      </c>
      <c r="I45" s="14">
        <v>0.62858</v>
      </c>
      <c r="J45" s="5">
        <v>4.97287</v>
      </c>
      <c r="K45" s="5">
        <v>-0.239</v>
      </c>
      <c r="L45" s="5">
        <v>0.00059</v>
      </c>
      <c r="M45" s="5">
        <v>0.14891</v>
      </c>
      <c r="N45" s="15">
        <v>0.18807</v>
      </c>
      <c r="P45">
        <v>0.04353</v>
      </c>
      <c r="Q45">
        <v>-0.55795</v>
      </c>
      <c r="R45">
        <v>0.46968</v>
      </c>
      <c r="S45">
        <v>0.30789</v>
      </c>
      <c r="T45">
        <v>0.53483</v>
      </c>
      <c r="U45">
        <v>0.44193</v>
      </c>
      <c r="V45">
        <v>0.65839</v>
      </c>
      <c r="W45">
        <v>4.52327</v>
      </c>
      <c r="X45">
        <v>-0.24228</v>
      </c>
      <c r="Y45">
        <v>0.00833</v>
      </c>
      <c r="Z45">
        <v>0.07965</v>
      </c>
      <c r="AA45">
        <v>0.08774</v>
      </c>
    </row>
    <row r="46" spans="3:27">
      <c r="C46">
        <v>-0.22551</v>
      </c>
      <c r="D46">
        <v>0.65657</v>
      </c>
      <c r="E46">
        <v>-0.40753</v>
      </c>
      <c r="F46">
        <v>-0.44101</v>
      </c>
      <c r="G46">
        <v>-0.43304</v>
      </c>
      <c r="H46">
        <v>-0.33826</v>
      </c>
      <c r="I46" s="14">
        <v>0.56047</v>
      </c>
      <c r="J46" s="5">
        <v>-0.239</v>
      </c>
      <c r="K46" s="5">
        <v>7.01174</v>
      </c>
      <c r="L46" s="5">
        <v>0.03869</v>
      </c>
      <c r="M46" s="5">
        <v>-0.03205</v>
      </c>
      <c r="N46" s="15">
        <v>-0.12095</v>
      </c>
      <c r="P46">
        <v>-0.16494</v>
      </c>
      <c r="Q46">
        <v>0.46884</v>
      </c>
      <c r="R46">
        <v>-0.35538</v>
      </c>
      <c r="S46">
        <v>-0.36767</v>
      </c>
      <c r="T46">
        <v>-0.36027</v>
      </c>
      <c r="U46">
        <v>-0.24295</v>
      </c>
      <c r="V46">
        <v>0.33325</v>
      </c>
      <c r="W46">
        <v>-0.24228</v>
      </c>
      <c r="X46">
        <v>5.42577</v>
      </c>
      <c r="Y46">
        <v>0.08665</v>
      </c>
      <c r="Z46">
        <v>0.00595</v>
      </c>
      <c r="AA46">
        <v>-0.06306</v>
      </c>
    </row>
    <row r="47" spans="3:27">
      <c r="C47">
        <v>0.39604</v>
      </c>
      <c r="D47">
        <v>-0.40918</v>
      </c>
      <c r="E47">
        <v>0.44173</v>
      </c>
      <c r="F47">
        <v>0.44399</v>
      </c>
      <c r="G47">
        <v>0.56443</v>
      </c>
      <c r="H47">
        <v>0.14904</v>
      </c>
      <c r="I47" s="14">
        <v>-0.01536</v>
      </c>
      <c r="J47" s="5">
        <v>0.00059</v>
      </c>
      <c r="K47" s="5">
        <v>0.03869</v>
      </c>
      <c r="L47" s="5">
        <v>3.66364</v>
      </c>
      <c r="M47" s="5">
        <v>1.0835</v>
      </c>
      <c r="N47" s="15">
        <v>-0.10449</v>
      </c>
      <c r="P47">
        <v>0.29081</v>
      </c>
      <c r="Q47">
        <v>-0.30841</v>
      </c>
      <c r="R47">
        <v>0.36826</v>
      </c>
      <c r="S47">
        <v>0.39087</v>
      </c>
      <c r="T47">
        <v>0.4904</v>
      </c>
      <c r="U47">
        <v>0.13664</v>
      </c>
      <c r="V47">
        <v>0.0169</v>
      </c>
      <c r="W47">
        <v>0.00833</v>
      </c>
      <c r="X47">
        <v>0.08665</v>
      </c>
      <c r="Y47">
        <v>3.43872</v>
      </c>
      <c r="Z47">
        <v>0.8471</v>
      </c>
      <c r="AA47">
        <v>-0.29414</v>
      </c>
    </row>
    <row r="48" spans="3:27">
      <c r="C48">
        <v>0.13826</v>
      </c>
      <c r="D48">
        <v>-0.76707</v>
      </c>
      <c r="E48">
        <v>0.4324</v>
      </c>
      <c r="F48">
        <v>0.56334</v>
      </c>
      <c r="G48">
        <v>0.42531</v>
      </c>
      <c r="H48">
        <v>0.33772</v>
      </c>
      <c r="I48" s="14">
        <v>0.0922</v>
      </c>
      <c r="J48" s="5">
        <v>0.14891</v>
      </c>
      <c r="K48" s="5">
        <v>-0.03205</v>
      </c>
      <c r="L48" s="5">
        <v>1.0835</v>
      </c>
      <c r="M48" s="5">
        <v>11.64224</v>
      </c>
      <c r="N48" s="15">
        <v>-0.15735</v>
      </c>
      <c r="P48">
        <v>0.12828</v>
      </c>
      <c r="Q48">
        <v>-0.53376</v>
      </c>
      <c r="R48">
        <v>0.36012</v>
      </c>
      <c r="S48">
        <v>0.48997</v>
      </c>
      <c r="T48">
        <v>0.32744</v>
      </c>
      <c r="U48">
        <v>0.19353</v>
      </c>
      <c r="V48">
        <v>0.0619</v>
      </c>
      <c r="W48">
        <v>0.07965</v>
      </c>
      <c r="X48">
        <v>0.00595</v>
      </c>
      <c r="Y48">
        <v>0.8471</v>
      </c>
      <c r="Z48">
        <v>9.21068</v>
      </c>
      <c r="AA48">
        <v>-0.13364</v>
      </c>
    </row>
    <row r="49" ht="15" spans="3:27">
      <c r="C49">
        <v>-0.22622</v>
      </c>
      <c r="D49">
        <v>-0.7124</v>
      </c>
      <c r="E49">
        <v>0.3397</v>
      </c>
      <c r="F49">
        <v>0.14847</v>
      </c>
      <c r="G49">
        <v>0.3397</v>
      </c>
      <c r="H49">
        <v>0.59357</v>
      </c>
      <c r="I49" s="16">
        <v>0.11495</v>
      </c>
      <c r="J49" s="17">
        <v>0.18807</v>
      </c>
      <c r="K49" s="17">
        <v>-0.12095</v>
      </c>
      <c r="L49" s="17">
        <v>-0.10449</v>
      </c>
      <c r="M49" s="17">
        <v>-0.15735</v>
      </c>
      <c r="N49" s="18">
        <v>4.41555</v>
      </c>
      <c r="P49">
        <v>-0.10025</v>
      </c>
      <c r="Q49">
        <v>-0.44157</v>
      </c>
      <c r="R49">
        <v>0.2433</v>
      </c>
      <c r="S49">
        <v>0.13633</v>
      </c>
      <c r="T49">
        <v>0.19399</v>
      </c>
      <c r="U49">
        <v>0.30903</v>
      </c>
      <c r="V49">
        <v>0.07797</v>
      </c>
      <c r="W49">
        <v>0.08774</v>
      </c>
      <c r="X49">
        <v>-0.06306</v>
      </c>
      <c r="Y49">
        <v>-0.29414</v>
      </c>
      <c r="Z49">
        <v>-0.13364</v>
      </c>
      <c r="AA49">
        <v>4.05617</v>
      </c>
    </row>
    <row r="51" ht="15" spans="3:3">
      <c r="C51" s="10" t="s">
        <v>52</v>
      </c>
    </row>
    <row r="52" spans="3:14">
      <c r="C52" s="11">
        <v>1.5431</v>
      </c>
      <c r="D52" s="12">
        <v>0.46491</v>
      </c>
      <c r="E52" s="12">
        <v>-0.2255</v>
      </c>
      <c r="F52" s="12">
        <v>-0.00183</v>
      </c>
      <c r="G52" s="12">
        <v>0.00636</v>
      </c>
      <c r="H52" s="13">
        <v>-0.00175</v>
      </c>
      <c r="I52">
        <v>0.00068</v>
      </c>
      <c r="J52">
        <v>0.0005</v>
      </c>
      <c r="K52">
        <v>0.001</v>
      </c>
      <c r="L52">
        <v>-0.00119</v>
      </c>
      <c r="M52">
        <v>-0.00385</v>
      </c>
      <c r="N52">
        <v>0.0012</v>
      </c>
    </row>
    <row r="53" spans="3:14">
      <c r="C53" s="14">
        <v>0.46491</v>
      </c>
      <c r="D53" s="5">
        <v>4.99849</v>
      </c>
      <c r="E53" s="5">
        <v>-0.4127</v>
      </c>
      <c r="F53" s="5">
        <v>-0.00697</v>
      </c>
      <c r="G53" s="5">
        <v>-0.00211</v>
      </c>
      <c r="H53" s="15">
        <v>0.00343</v>
      </c>
      <c r="I53">
        <v>0.00051</v>
      </c>
      <c r="J53">
        <v>-0.00072</v>
      </c>
      <c r="K53">
        <v>-0.00201</v>
      </c>
      <c r="L53">
        <v>-0.00066</v>
      </c>
      <c r="M53">
        <v>0.00124</v>
      </c>
      <c r="N53">
        <v>0.00049</v>
      </c>
    </row>
    <row r="54" spans="3:14">
      <c r="C54" s="14">
        <v>-0.2255</v>
      </c>
      <c r="D54" s="5">
        <v>-0.4127</v>
      </c>
      <c r="E54" s="5">
        <v>6.44795</v>
      </c>
      <c r="F54" s="5">
        <v>-0.00573</v>
      </c>
      <c r="G54" s="5">
        <v>0.001</v>
      </c>
      <c r="H54" s="15">
        <v>0.00264</v>
      </c>
      <c r="I54">
        <v>0.00101</v>
      </c>
      <c r="J54">
        <v>-0.002</v>
      </c>
      <c r="K54">
        <v>-0.00335</v>
      </c>
      <c r="L54">
        <v>-0.00756</v>
      </c>
      <c r="M54">
        <v>-0.00111</v>
      </c>
      <c r="N54">
        <v>0.00187</v>
      </c>
    </row>
    <row r="55" spans="3:14">
      <c r="C55" s="14">
        <v>-0.00183</v>
      </c>
      <c r="D55" s="5">
        <v>-0.00697</v>
      </c>
      <c r="E55" s="5">
        <v>-0.00573</v>
      </c>
      <c r="F55" s="5">
        <v>3.7413</v>
      </c>
      <c r="G55" s="5">
        <v>1.06715</v>
      </c>
      <c r="H55" s="15">
        <v>-0.19668</v>
      </c>
      <c r="I55">
        <v>0.00126</v>
      </c>
      <c r="J55">
        <v>0.00062</v>
      </c>
      <c r="K55">
        <v>0.00757</v>
      </c>
      <c r="L55">
        <v>-0.00296</v>
      </c>
      <c r="M55">
        <v>-0.0025</v>
      </c>
      <c r="N55">
        <v>0.00136</v>
      </c>
    </row>
    <row r="56" spans="3:14">
      <c r="C56" s="14">
        <v>0.00636</v>
      </c>
      <c r="D56" s="5">
        <v>-0.00211</v>
      </c>
      <c r="E56" s="5">
        <v>0.001</v>
      </c>
      <c r="F56" s="5">
        <v>1.06715</v>
      </c>
      <c r="G56" s="5">
        <v>10.35933</v>
      </c>
      <c r="H56" s="15">
        <v>0.13821</v>
      </c>
      <c r="I56">
        <v>0.00385</v>
      </c>
      <c r="J56">
        <v>-0.00127</v>
      </c>
      <c r="K56">
        <v>0.00112</v>
      </c>
      <c r="L56">
        <v>-0.00246</v>
      </c>
      <c r="M56">
        <v>-0.01209</v>
      </c>
      <c r="N56">
        <v>0.0109</v>
      </c>
    </row>
    <row r="57" ht="15" spans="3:14">
      <c r="C57" s="16">
        <v>-0.00175</v>
      </c>
      <c r="D57" s="17">
        <v>0.00343</v>
      </c>
      <c r="E57" s="17">
        <v>0.00264</v>
      </c>
      <c r="F57" s="17">
        <v>-0.19668</v>
      </c>
      <c r="G57" s="17">
        <v>0.13821</v>
      </c>
      <c r="H57" s="18">
        <v>4.6426</v>
      </c>
      <c r="I57">
        <v>-0.00122</v>
      </c>
      <c r="J57">
        <v>-0.00049</v>
      </c>
      <c r="K57">
        <v>-0.00188</v>
      </c>
      <c r="L57">
        <v>0.00138</v>
      </c>
      <c r="M57">
        <v>0.01093</v>
      </c>
      <c r="N57">
        <v>-0.0008</v>
      </c>
    </row>
    <row r="58" spans="3:14">
      <c r="C58">
        <v>0.00068</v>
      </c>
      <c r="D58">
        <v>0.00051</v>
      </c>
      <c r="E58">
        <v>0.00101</v>
      </c>
      <c r="F58">
        <v>0.00126</v>
      </c>
      <c r="G58">
        <v>0.00385</v>
      </c>
      <c r="H58">
        <v>-0.00122</v>
      </c>
      <c r="I58" s="11">
        <v>1.54334</v>
      </c>
      <c r="J58" s="12">
        <v>0.46473</v>
      </c>
      <c r="K58" s="12">
        <v>-0.21987</v>
      </c>
      <c r="L58" s="12">
        <v>0.00161</v>
      </c>
      <c r="M58" s="12">
        <v>-0.00715</v>
      </c>
      <c r="N58" s="13">
        <v>0.00169</v>
      </c>
    </row>
    <row r="59" spans="3:14">
      <c r="C59">
        <v>0.0005</v>
      </c>
      <c r="D59">
        <v>-0.00072</v>
      </c>
      <c r="E59">
        <v>-0.002</v>
      </c>
      <c r="F59">
        <v>0.00062</v>
      </c>
      <c r="G59">
        <v>-0.00127</v>
      </c>
      <c r="H59">
        <v>-0.00049</v>
      </c>
      <c r="I59" s="14">
        <v>0.46473</v>
      </c>
      <c r="J59" s="5">
        <v>5.00506</v>
      </c>
      <c r="K59" s="5">
        <v>-0.41969</v>
      </c>
      <c r="L59" s="5">
        <v>0.00921</v>
      </c>
      <c r="M59" s="5">
        <v>0.00316</v>
      </c>
      <c r="N59" s="15">
        <v>-0.00355</v>
      </c>
    </row>
    <row r="60" spans="3:14">
      <c r="C60">
        <v>0.001</v>
      </c>
      <c r="D60">
        <v>-0.00201</v>
      </c>
      <c r="E60">
        <v>-0.00335</v>
      </c>
      <c r="F60">
        <v>0.00757</v>
      </c>
      <c r="G60">
        <v>0.00112</v>
      </c>
      <c r="H60">
        <v>-0.00188</v>
      </c>
      <c r="I60" s="14">
        <v>-0.21987</v>
      </c>
      <c r="J60" s="5">
        <v>-0.41969</v>
      </c>
      <c r="K60" s="5">
        <v>6.44694</v>
      </c>
      <c r="L60" s="5">
        <v>0.00885</v>
      </c>
      <c r="M60" s="5">
        <v>-0.00874</v>
      </c>
      <c r="N60" s="15">
        <v>-0.00257</v>
      </c>
    </row>
    <row r="61" spans="3:14">
      <c r="C61">
        <v>-0.00119</v>
      </c>
      <c r="D61">
        <v>-0.00066</v>
      </c>
      <c r="E61">
        <v>-0.00756</v>
      </c>
      <c r="F61">
        <v>-0.00296</v>
      </c>
      <c r="G61">
        <v>-0.00246</v>
      </c>
      <c r="H61">
        <v>0.00138</v>
      </c>
      <c r="I61" s="14">
        <v>0.00161</v>
      </c>
      <c r="J61" s="5">
        <v>0.00921</v>
      </c>
      <c r="K61" s="5">
        <v>0.00885</v>
      </c>
      <c r="L61" s="5">
        <v>3.73332</v>
      </c>
      <c r="M61" s="5">
        <v>1.06228</v>
      </c>
      <c r="N61" s="15">
        <v>-0.19828</v>
      </c>
    </row>
    <row r="62" spans="3:14">
      <c r="C62">
        <v>-0.00385</v>
      </c>
      <c r="D62">
        <v>0.00124</v>
      </c>
      <c r="E62">
        <v>-0.00111</v>
      </c>
      <c r="F62">
        <v>-0.0025</v>
      </c>
      <c r="G62">
        <v>-0.01209</v>
      </c>
      <c r="H62">
        <v>0.01093</v>
      </c>
      <c r="I62" s="14">
        <v>-0.00715</v>
      </c>
      <c r="J62" s="5">
        <v>0.00316</v>
      </c>
      <c r="K62" s="5">
        <v>-0.00874</v>
      </c>
      <c r="L62" s="5">
        <v>1.06228</v>
      </c>
      <c r="M62" s="5">
        <v>10.36877</v>
      </c>
      <c r="N62" s="15">
        <v>0.14202</v>
      </c>
    </row>
    <row r="63" ht="15" spans="3:14">
      <c r="C63">
        <v>0.0012</v>
      </c>
      <c r="D63">
        <v>0.00049</v>
      </c>
      <c r="E63">
        <v>0.00187</v>
      </c>
      <c r="F63">
        <v>0.00136</v>
      </c>
      <c r="G63">
        <v>0.0109</v>
      </c>
      <c r="H63">
        <v>-0.0008</v>
      </c>
      <c r="I63" s="16">
        <v>0.00169</v>
      </c>
      <c r="J63" s="17">
        <v>-0.00355</v>
      </c>
      <c r="K63" s="17">
        <v>-0.00257</v>
      </c>
      <c r="L63" s="17">
        <v>-0.19828</v>
      </c>
      <c r="M63" s="17">
        <v>0.14202</v>
      </c>
      <c r="N63" s="18">
        <v>4.64837</v>
      </c>
    </row>
    <row r="66" ht="15" spans="3:14">
      <c r="C66" s="10" t="s">
        <v>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3:14">
      <c r="C67" s="1">
        <v>2.90314</v>
      </c>
      <c r="D67" s="2">
        <v>0.67043</v>
      </c>
      <c r="E67" s="2">
        <v>0.57279</v>
      </c>
      <c r="F67" s="2">
        <v>0.07137</v>
      </c>
      <c r="G67" s="2">
        <v>0.1136</v>
      </c>
      <c r="H67" s="3">
        <v>0.01825</v>
      </c>
      <c r="I67" s="12">
        <v>0.03353</v>
      </c>
      <c r="J67" s="12">
        <v>-0.02169</v>
      </c>
      <c r="K67" s="12">
        <v>-0.25063</v>
      </c>
      <c r="L67" s="12">
        <v>0.2672</v>
      </c>
      <c r="M67" s="12">
        <v>-0.16015</v>
      </c>
      <c r="N67" s="13">
        <v>0.01845</v>
      </c>
    </row>
    <row r="68" spans="3:14">
      <c r="C68" s="4">
        <v>0.67043</v>
      </c>
      <c r="D68" s="5">
        <v>4.65394</v>
      </c>
      <c r="E68" s="5">
        <v>-0.18767</v>
      </c>
      <c r="F68" s="5">
        <v>-0.08283</v>
      </c>
      <c r="G68" s="5">
        <v>-0.11216</v>
      </c>
      <c r="H68" s="6">
        <v>0.07633</v>
      </c>
      <c r="I68" s="5">
        <v>-0.04895</v>
      </c>
      <c r="J68" s="5">
        <v>-0.12013</v>
      </c>
      <c r="K68" s="5">
        <v>0.60291</v>
      </c>
      <c r="L68" s="5">
        <v>-0.20859</v>
      </c>
      <c r="M68" s="5">
        <v>0.49381</v>
      </c>
      <c r="N68" s="15">
        <v>0.06922</v>
      </c>
    </row>
    <row r="69" spans="3:14">
      <c r="C69" s="4">
        <v>0.57279</v>
      </c>
      <c r="D69" s="5">
        <v>-0.18767</v>
      </c>
      <c r="E69" s="5">
        <v>6.31241</v>
      </c>
      <c r="F69" s="5">
        <v>0.07957</v>
      </c>
      <c r="G69" s="5">
        <v>-1.14762</v>
      </c>
      <c r="H69" s="6">
        <v>0.13066</v>
      </c>
      <c r="I69" s="5">
        <v>-0.01497</v>
      </c>
      <c r="J69" s="5">
        <v>-0.39518</v>
      </c>
      <c r="K69" s="5">
        <v>1.16281</v>
      </c>
      <c r="L69" s="5">
        <v>-0.1682</v>
      </c>
      <c r="M69" s="5">
        <v>1.43601</v>
      </c>
      <c r="N69" s="15">
        <v>0.48412</v>
      </c>
    </row>
    <row r="70" spans="3:14">
      <c r="C70" s="4">
        <v>0.07137</v>
      </c>
      <c r="D70" s="5">
        <v>-0.08283</v>
      </c>
      <c r="E70" s="5">
        <v>0.07957</v>
      </c>
      <c r="F70" s="5">
        <v>3.40482</v>
      </c>
      <c r="G70" s="5">
        <v>1.09699</v>
      </c>
      <c r="H70" s="6">
        <v>-0.09185</v>
      </c>
      <c r="I70" s="5">
        <v>0.00133</v>
      </c>
      <c r="J70" s="5">
        <v>-0.0417</v>
      </c>
      <c r="K70" s="5">
        <v>0.60064</v>
      </c>
      <c r="L70" s="5">
        <v>-0.05525</v>
      </c>
      <c r="M70" s="5">
        <v>0.59144</v>
      </c>
      <c r="N70" s="15">
        <v>0.04596</v>
      </c>
    </row>
    <row r="71" spans="3:14">
      <c r="C71" s="4">
        <v>0.1136</v>
      </c>
      <c r="D71" s="5">
        <v>-0.11216</v>
      </c>
      <c r="E71" s="5">
        <v>-1.14762</v>
      </c>
      <c r="F71" s="5">
        <v>1.09699</v>
      </c>
      <c r="G71" s="5">
        <v>10.13972</v>
      </c>
      <c r="H71" s="6">
        <v>-0.34004</v>
      </c>
      <c r="I71" s="5">
        <v>-0.04661</v>
      </c>
      <c r="J71" s="5">
        <v>-0.70468</v>
      </c>
      <c r="K71" s="5">
        <v>1.27615</v>
      </c>
      <c r="L71" s="5">
        <v>-0.31114</v>
      </c>
      <c r="M71" s="5">
        <v>1.78721</v>
      </c>
      <c r="N71" s="15">
        <v>0.86248</v>
      </c>
    </row>
    <row r="72" ht="15" spans="3:14">
      <c r="C72" s="7">
        <v>0.01825</v>
      </c>
      <c r="D72" s="8">
        <v>0.07633</v>
      </c>
      <c r="E72" s="8">
        <v>0.13066</v>
      </c>
      <c r="F72" s="8">
        <v>-0.09185</v>
      </c>
      <c r="G72" s="8">
        <v>-0.34004</v>
      </c>
      <c r="H72" s="9">
        <v>3.83697</v>
      </c>
      <c r="I72" s="5">
        <v>0.07585</v>
      </c>
      <c r="J72" s="5">
        <v>0.21876</v>
      </c>
      <c r="K72" s="5">
        <v>-0.17134</v>
      </c>
      <c r="L72" s="5">
        <v>0.08909</v>
      </c>
      <c r="M72" s="5">
        <v>-0.21551</v>
      </c>
      <c r="N72" s="15">
        <v>-0.08323</v>
      </c>
    </row>
    <row r="73" spans="3:14">
      <c r="C73">
        <v>0.03353</v>
      </c>
      <c r="D73">
        <v>-0.04895</v>
      </c>
      <c r="E73">
        <v>-0.01497</v>
      </c>
      <c r="F73">
        <v>0.00133</v>
      </c>
      <c r="G73">
        <v>-0.04661</v>
      </c>
      <c r="H73">
        <v>0.07585</v>
      </c>
      <c r="I73" s="1">
        <v>2.1696</v>
      </c>
      <c r="J73" s="2">
        <v>0.40549</v>
      </c>
      <c r="K73" s="2">
        <v>-0.07204</v>
      </c>
      <c r="L73" s="2">
        <v>0.22032</v>
      </c>
      <c r="M73" s="2">
        <v>-0.52628</v>
      </c>
      <c r="N73" s="3">
        <v>0.23041</v>
      </c>
    </row>
    <row r="74" spans="3:14">
      <c r="C74">
        <v>-0.02169</v>
      </c>
      <c r="D74">
        <v>-0.12013</v>
      </c>
      <c r="E74">
        <v>-0.39518</v>
      </c>
      <c r="F74">
        <v>-0.0417</v>
      </c>
      <c r="G74">
        <v>-0.70468</v>
      </c>
      <c r="H74">
        <v>0.21876</v>
      </c>
      <c r="I74" s="4">
        <v>0.40549</v>
      </c>
      <c r="J74" s="5">
        <v>5.14961</v>
      </c>
      <c r="K74" s="5">
        <v>0.03776</v>
      </c>
      <c r="L74" s="5">
        <v>0.25538</v>
      </c>
      <c r="M74" s="5">
        <v>-0.61551</v>
      </c>
      <c r="N74" s="6">
        <v>0.16642</v>
      </c>
    </row>
    <row r="75" spans="3:14">
      <c r="C75">
        <v>-0.25063</v>
      </c>
      <c r="D75">
        <v>0.60291</v>
      </c>
      <c r="E75">
        <v>1.16281</v>
      </c>
      <c r="F75">
        <v>0.60064</v>
      </c>
      <c r="G75">
        <v>1.27615</v>
      </c>
      <c r="H75">
        <v>-0.17134</v>
      </c>
      <c r="I75" s="4">
        <v>-0.07204</v>
      </c>
      <c r="J75" s="5">
        <v>0.03776</v>
      </c>
      <c r="K75" s="5">
        <v>6.93418</v>
      </c>
      <c r="L75" s="5">
        <v>-0.27696</v>
      </c>
      <c r="M75" s="5">
        <v>1.16922</v>
      </c>
      <c r="N75" s="6">
        <v>0.5143</v>
      </c>
    </row>
    <row r="76" spans="3:14">
      <c r="C76">
        <v>0.2672</v>
      </c>
      <c r="D76">
        <v>-0.20859</v>
      </c>
      <c r="E76">
        <v>-0.1682</v>
      </c>
      <c r="F76">
        <v>-0.05525</v>
      </c>
      <c r="G76">
        <v>-0.31114</v>
      </c>
      <c r="H76">
        <v>0.08909</v>
      </c>
      <c r="I76" s="4">
        <v>0.22032</v>
      </c>
      <c r="J76" s="5">
        <v>0.25538</v>
      </c>
      <c r="K76" s="5">
        <v>-0.27696</v>
      </c>
      <c r="L76" s="5">
        <v>3.69747</v>
      </c>
      <c r="M76" s="5">
        <v>0.97133</v>
      </c>
      <c r="N76" s="6">
        <v>0.1539</v>
      </c>
    </row>
    <row r="77" spans="3:14">
      <c r="C77">
        <v>-0.16015</v>
      </c>
      <c r="D77">
        <v>0.49381</v>
      </c>
      <c r="E77">
        <v>1.43601</v>
      </c>
      <c r="F77">
        <v>0.59144</v>
      </c>
      <c r="G77">
        <v>1.78721</v>
      </c>
      <c r="H77">
        <v>-0.21551</v>
      </c>
      <c r="I77" s="4">
        <v>-0.52628</v>
      </c>
      <c r="J77" s="5">
        <v>-0.61551</v>
      </c>
      <c r="K77" s="5">
        <v>1.16922</v>
      </c>
      <c r="L77" s="5">
        <v>0.97133</v>
      </c>
      <c r="M77" s="5">
        <v>11.92024</v>
      </c>
      <c r="N77" s="6">
        <v>0.65349</v>
      </c>
    </row>
    <row r="78" ht="15" spans="3:14">
      <c r="C78">
        <v>0.01845</v>
      </c>
      <c r="D78">
        <v>0.06922</v>
      </c>
      <c r="E78">
        <v>0.48412</v>
      </c>
      <c r="F78">
        <v>0.04596</v>
      </c>
      <c r="G78">
        <v>0.86248</v>
      </c>
      <c r="H78">
        <v>-0.08323</v>
      </c>
      <c r="I78" s="7">
        <v>0.23041</v>
      </c>
      <c r="J78" s="8">
        <v>0.16642</v>
      </c>
      <c r="K78" s="8">
        <v>0.5143</v>
      </c>
      <c r="L78" s="8">
        <v>0.1539</v>
      </c>
      <c r="M78" s="8">
        <v>0.65349</v>
      </c>
      <c r="N78" s="9">
        <v>4.77549</v>
      </c>
    </row>
    <row r="80" ht="15" spans="8:14">
      <c r="H80" t="s">
        <v>99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</row>
    <row r="81" spans="3:14">
      <c r="C81">
        <v>2.90314</v>
      </c>
      <c r="D81">
        <v>0.67043</v>
      </c>
      <c r="E81">
        <v>0.57279</v>
      </c>
      <c r="F81">
        <v>0.07137</v>
      </c>
      <c r="G81">
        <v>0.1136</v>
      </c>
      <c r="H81">
        <v>0.01825</v>
      </c>
      <c r="I81" s="11">
        <v>-0.03353</v>
      </c>
      <c r="J81" s="12">
        <v>0.02169</v>
      </c>
      <c r="K81" s="12">
        <v>-0.25063</v>
      </c>
      <c r="L81" s="12">
        <v>-0.2672</v>
      </c>
      <c r="M81" s="12">
        <v>0.16015</v>
      </c>
      <c r="N81" s="13">
        <v>0.01845</v>
      </c>
    </row>
    <row r="82" spans="3:14">
      <c r="C82">
        <v>0.67043</v>
      </c>
      <c r="D82">
        <v>4.65394</v>
      </c>
      <c r="E82">
        <v>-0.18767</v>
      </c>
      <c r="F82">
        <v>-0.08283</v>
      </c>
      <c r="G82">
        <v>-0.11216</v>
      </c>
      <c r="H82">
        <v>0.07633</v>
      </c>
      <c r="I82" s="14">
        <v>0.04895</v>
      </c>
      <c r="J82" s="5">
        <v>0.12013</v>
      </c>
      <c r="K82" s="5">
        <v>0.60291</v>
      </c>
      <c r="L82" s="5">
        <v>0.20859</v>
      </c>
      <c r="M82" s="5">
        <v>-0.49381</v>
      </c>
      <c r="N82" s="15">
        <v>0.06922</v>
      </c>
    </row>
    <row r="83" spans="3:14">
      <c r="C83">
        <v>0.57279</v>
      </c>
      <c r="D83">
        <v>-0.18767</v>
      </c>
      <c r="E83">
        <v>6.31241</v>
      </c>
      <c r="F83">
        <v>0.07957</v>
      </c>
      <c r="G83">
        <v>-1.14762</v>
      </c>
      <c r="H83">
        <v>0.13066</v>
      </c>
      <c r="I83" s="14">
        <v>0.01497</v>
      </c>
      <c r="J83" s="5">
        <v>0.39518</v>
      </c>
      <c r="K83" s="5">
        <v>1.16281</v>
      </c>
      <c r="L83" s="5">
        <v>0.1682</v>
      </c>
      <c r="M83" s="5">
        <v>-1.43601</v>
      </c>
      <c r="N83" s="15">
        <v>0.48412</v>
      </c>
    </row>
    <row r="84" spans="3:14">
      <c r="C84">
        <v>0.07137</v>
      </c>
      <c r="D84">
        <v>-0.08283</v>
      </c>
      <c r="E84">
        <v>0.07957</v>
      </c>
      <c r="F84">
        <v>3.40482</v>
      </c>
      <c r="G84">
        <v>1.09699</v>
      </c>
      <c r="H84">
        <v>-0.09185</v>
      </c>
      <c r="I84" s="14">
        <v>-0.00133</v>
      </c>
      <c r="J84" s="5">
        <v>0.0417</v>
      </c>
      <c r="K84" s="5">
        <v>0.60064</v>
      </c>
      <c r="L84" s="5">
        <v>0.05525</v>
      </c>
      <c r="M84" s="5">
        <v>-0.59144</v>
      </c>
      <c r="N84" s="15">
        <v>0.04596</v>
      </c>
    </row>
    <row r="85" spans="3:14">
      <c r="C85">
        <v>0.1136</v>
      </c>
      <c r="D85">
        <v>-0.11216</v>
      </c>
      <c r="E85">
        <v>-1.14762</v>
      </c>
      <c r="F85">
        <v>1.09699</v>
      </c>
      <c r="G85">
        <v>10.13972</v>
      </c>
      <c r="H85">
        <v>-0.34004</v>
      </c>
      <c r="I85" s="14">
        <v>0.04661</v>
      </c>
      <c r="J85" s="5">
        <v>0.70468</v>
      </c>
      <c r="K85" s="5">
        <v>1.27615</v>
      </c>
      <c r="L85" s="5">
        <v>0.31114</v>
      </c>
      <c r="M85" s="5">
        <v>-1.78721</v>
      </c>
      <c r="N85" s="15">
        <v>0.86248</v>
      </c>
    </row>
    <row r="86" ht="15" spans="3:14">
      <c r="C86">
        <v>0.01825</v>
      </c>
      <c r="D86">
        <v>0.07633</v>
      </c>
      <c r="E86">
        <v>0.13066</v>
      </c>
      <c r="F86">
        <v>-0.09185</v>
      </c>
      <c r="G86">
        <v>-0.34004</v>
      </c>
      <c r="H86">
        <v>3.83697</v>
      </c>
      <c r="I86" s="16">
        <v>-0.07585</v>
      </c>
      <c r="J86" s="17">
        <v>-0.21876</v>
      </c>
      <c r="K86" s="17">
        <v>-0.17134</v>
      </c>
      <c r="L86" s="17">
        <v>-0.08909</v>
      </c>
      <c r="M86" s="17">
        <v>0.21551</v>
      </c>
      <c r="N86" s="18">
        <v>-0.08323</v>
      </c>
    </row>
    <row r="88" spans="8:14">
      <c r="H88" s="10" t="s">
        <v>100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9:14">
      <c r="I89">
        <f>-1*I67</f>
        <v>-0.03353</v>
      </c>
      <c r="J89">
        <f t="shared" ref="J89:N89" si="0">-1*J67</f>
        <v>0.02169</v>
      </c>
      <c r="K89">
        <f t="shared" si="0"/>
        <v>0.25063</v>
      </c>
      <c r="L89">
        <f t="shared" si="0"/>
        <v>-0.2672</v>
      </c>
      <c r="M89">
        <f t="shared" si="0"/>
        <v>0.16015</v>
      </c>
      <c r="N89">
        <f t="shared" si="0"/>
        <v>-0.01845</v>
      </c>
    </row>
    <row r="90" spans="9:14">
      <c r="I90">
        <f t="shared" ref="I90:N94" si="1">-1*I68</f>
        <v>0.04895</v>
      </c>
      <c r="J90">
        <f t="shared" si="1"/>
        <v>0.12013</v>
      </c>
      <c r="K90">
        <f t="shared" si="1"/>
        <v>-0.60291</v>
      </c>
      <c r="L90">
        <f t="shared" si="1"/>
        <v>0.20859</v>
      </c>
      <c r="M90">
        <f t="shared" si="1"/>
        <v>-0.49381</v>
      </c>
      <c r="N90">
        <f t="shared" si="1"/>
        <v>-0.06922</v>
      </c>
    </row>
    <row r="91" spans="9:14">
      <c r="I91">
        <f t="shared" si="1"/>
        <v>0.01497</v>
      </c>
      <c r="J91">
        <f t="shared" si="1"/>
        <v>0.39518</v>
      </c>
      <c r="K91">
        <f t="shared" si="1"/>
        <v>-1.16281</v>
      </c>
      <c r="L91">
        <f t="shared" si="1"/>
        <v>0.1682</v>
      </c>
      <c r="M91">
        <f t="shared" si="1"/>
        <v>-1.43601</v>
      </c>
      <c r="N91">
        <f t="shared" si="1"/>
        <v>-0.48412</v>
      </c>
    </row>
    <row r="92" spans="9:14">
      <c r="I92">
        <f t="shared" si="1"/>
        <v>-0.00133</v>
      </c>
      <c r="J92">
        <f t="shared" si="1"/>
        <v>0.0417</v>
      </c>
      <c r="K92">
        <f t="shared" si="1"/>
        <v>-0.60064</v>
      </c>
      <c r="L92">
        <f t="shared" si="1"/>
        <v>0.05525</v>
      </c>
      <c r="M92">
        <f t="shared" si="1"/>
        <v>-0.59144</v>
      </c>
      <c r="N92">
        <f t="shared" si="1"/>
        <v>-0.04596</v>
      </c>
    </row>
    <row r="93" spans="9:14">
      <c r="I93">
        <f t="shared" si="1"/>
        <v>0.04661</v>
      </c>
      <c r="J93">
        <f t="shared" si="1"/>
        <v>0.70468</v>
      </c>
      <c r="K93">
        <f t="shared" si="1"/>
        <v>-1.27615</v>
      </c>
      <c r="L93">
        <f t="shared" si="1"/>
        <v>0.31114</v>
      </c>
      <c r="M93">
        <f t="shared" si="1"/>
        <v>-1.78721</v>
      </c>
      <c r="N93">
        <f t="shared" si="1"/>
        <v>-0.86248</v>
      </c>
    </row>
    <row r="94" spans="9:14">
      <c r="I94">
        <f t="shared" si="1"/>
        <v>-0.07585</v>
      </c>
      <c r="J94">
        <f t="shared" si="1"/>
        <v>-0.21876</v>
      </c>
      <c r="K94">
        <f t="shared" si="1"/>
        <v>0.17134</v>
      </c>
      <c r="L94">
        <f t="shared" si="1"/>
        <v>-0.08909</v>
      </c>
      <c r="M94">
        <f t="shared" si="1"/>
        <v>0.21551</v>
      </c>
      <c r="N94">
        <f t="shared" si="1"/>
        <v>0.08323</v>
      </c>
    </row>
    <row r="98" spans="9:14">
      <c r="I98" s="10" t="s">
        <v>101</v>
      </c>
      <c r="J98" s="10" t="s">
        <v>102</v>
      </c>
      <c r="K98" s="10" t="s">
        <v>103</v>
      </c>
      <c r="L98" s="10" t="s">
        <v>104</v>
      </c>
      <c r="M98" s="10" t="s">
        <v>105</v>
      </c>
      <c r="N98" s="10" t="s">
        <v>106</v>
      </c>
    </row>
    <row r="99" spans="9:14">
      <c r="I99" s="10">
        <v>1</v>
      </c>
      <c r="J99" s="10">
        <v>1</v>
      </c>
      <c r="K99" s="10">
        <v>1</v>
      </c>
      <c r="L99" s="10">
        <v>0</v>
      </c>
      <c r="M99" s="10">
        <v>0</v>
      </c>
      <c r="N99" s="10">
        <v>0</v>
      </c>
    </row>
    <row r="100" spans="9:14">
      <c r="I100">
        <v>-0.03353</v>
      </c>
      <c r="J100">
        <v>0.02169</v>
      </c>
      <c r="K100">
        <v>0.25063</v>
      </c>
      <c r="L100">
        <v>0.2672</v>
      </c>
      <c r="M100">
        <v>-0.16015</v>
      </c>
      <c r="N100">
        <v>0.01845</v>
      </c>
    </row>
    <row r="101" spans="9:14">
      <c r="I101">
        <v>0.04895</v>
      </c>
      <c r="J101">
        <v>0.12013</v>
      </c>
      <c r="K101">
        <v>-0.60291</v>
      </c>
      <c r="L101">
        <v>-0.20859</v>
      </c>
      <c r="M101">
        <v>0.49381</v>
      </c>
      <c r="N101">
        <v>0.06922</v>
      </c>
    </row>
    <row r="102" spans="9:14">
      <c r="I102">
        <v>0.01497</v>
      </c>
      <c r="J102">
        <v>0.39518</v>
      </c>
      <c r="K102">
        <v>-1.16281</v>
      </c>
      <c r="L102">
        <v>-0.1682</v>
      </c>
      <c r="M102">
        <v>1.43601</v>
      </c>
      <c r="N102">
        <v>0.48412</v>
      </c>
    </row>
    <row r="103" spans="9:14">
      <c r="I103">
        <v>-0.00133</v>
      </c>
      <c r="J103">
        <v>0.0417</v>
      </c>
      <c r="K103">
        <v>-0.60064</v>
      </c>
      <c r="L103">
        <v>-0.05525</v>
      </c>
      <c r="M103">
        <v>0.59144</v>
      </c>
      <c r="N103">
        <v>0.04596</v>
      </c>
    </row>
    <row r="104" spans="9:14">
      <c r="I104">
        <v>0.04661</v>
      </c>
      <c r="J104">
        <v>0.70468</v>
      </c>
      <c r="K104">
        <v>-1.27615</v>
      </c>
      <c r="L104">
        <v>-0.31114</v>
      </c>
      <c r="M104">
        <v>1.78721</v>
      </c>
      <c r="N104">
        <v>0.86248</v>
      </c>
    </row>
    <row r="105" spans="9:14">
      <c r="I105">
        <v>-0.07585</v>
      </c>
      <c r="J105">
        <v>-0.21876</v>
      </c>
      <c r="K105">
        <v>0.17134</v>
      </c>
      <c r="L105">
        <v>0.08909</v>
      </c>
      <c r="M105">
        <v>-0.21551</v>
      </c>
      <c r="N105">
        <v>-0.08323</v>
      </c>
    </row>
    <row r="108" spans="9:14"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9:14">
      <c r="I109">
        <v>-0.03353</v>
      </c>
      <c r="J109">
        <v>-0.02169</v>
      </c>
      <c r="K109">
        <v>-0.25063</v>
      </c>
      <c r="L109">
        <v>-0.2672</v>
      </c>
      <c r="M109">
        <v>-0.16015</v>
      </c>
      <c r="N109">
        <v>0.01845</v>
      </c>
    </row>
    <row r="110" spans="9:14">
      <c r="I110">
        <v>0.04895</v>
      </c>
      <c r="J110">
        <v>-0.12013</v>
      </c>
      <c r="K110">
        <v>0.60291</v>
      </c>
      <c r="L110">
        <v>0.20859</v>
      </c>
      <c r="M110">
        <v>0.49381</v>
      </c>
      <c r="N110">
        <v>0.06922</v>
      </c>
    </row>
    <row r="111" spans="9:14">
      <c r="I111">
        <v>0.01497</v>
      </c>
      <c r="J111">
        <v>-0.39518</v>
      </c>
      <c r="K111">
        <v>1.16281</v>
      </c>
      <c r="L111">
        <v>0.1682</v>
      </c>
      <c r="M111">
        <v>1.43601</v>
      </c>
      <c r="N111">
        <v>0.48412</v>
      </c>
    </row>
    <row r="112" spans="9:14">
      <c r="I112">
        <v>-0.00133</v>
      </c>
      <c r="J112">
        <v>-0.0417</v>
      </c>
      <c r="K112">
        <v>0.60064</v>
      </c>
      <c r="L112">
        <v>0.05525</v>
      </c>
      <c r="M112">
        <v>0.59144</v>
      </c>
      <c r="N112">
        <v>0.04596</v>
      </c>
    </row>
    <row r="113" spans="9:14">
      <c r="I113">
        <v>0.04661</v>
      </c>
      <c r="J113">
        <v>-0.70468</v>
      </c>
      <c r="K113">
        <v>1.27615</v>
      </c>
      <c r="L113">
        <v>0.31114</v>
      </c>
      <c r="M113">
        <v>1.78721</v>
      </c>
      <c r="N113">
        <v>0.86248</v>
      </c>
    </row>
    <row r="114" spans="9:14">
      <c r="I114">
        <v>-0.07585</v>
      </c>
      <c r="J114">
        <v>0.21876</v>
      </c>
      <c r="K114">
        <v>-0.17134</v>
      </c>
      <c r="L114">
        <v>-0.08909</v>
      </c>
      <c r="M114">
        <v>-0.21551</v>
      </c>
      <c r="N114">
        <v>-0.08323</v>
      </c>
    </row>
    <row r="118" spans="9:14"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</row>
    <row r="119" spans="9:14">
      <c r="I119">
        <v>0.03353</v>
      </c>
      <c r="J119">
        <v>0.02169</v>
      </c>
      <c r="K119">
        <v>-0.25063</v>
      </c>
      <c r="L119">
        <v>0.2672</v>
      </c>
      <c r="M119">
        <v>0.16015</v>
      </c>
      <c r="N119">
        <v>0.01845</v>
      </c>
    </row>
    <row r="120" spans="9:14">
      <c r="I120">
        <v>-0.04895</v>
      </c>
      <c r="J120">
        <v>0.12013</v>
      </c>
      <c r="K120">
        <v>0.60291</v>
      </c>
      <c r="L120">
        <v>-0.20859</v>
      </c>
      <c r="M120">
        <v>-0.49381</v>
      </c>
      <c r="N120">
        <v>0.06922</v>
      </c>
    </row>
    <row r="121" spans="9:14">
      <c r="I121">
        <v>-0.01497</v>
      </c>
      <c r="J121">
        <v>0.39518</v>
      </c>
      <c r="K121">
        <v>1.16281</v>
      </c>
      <c r="L121">
        <v>-0.1682</v>
      </c>
      <c r="M121">
        <v>-1.43601</v>
      </c>
      <c r="N121">
        <v>0.48412</v>
      </c>
    </row>
    <row r="122" spans="9:14">
      <c r="I122">
        <v>0.00133</v>
      </c>
      <c r="J122">
        <v>0.0417</v>
      </c>
      <c r="K122">
        <v>0.60064</v>
      </c>
      <c r="L122">
        <v>-0.05525</v>
      </c>
      <c r="M122">
        <v>-0.59144</v>
      </c>
      <c r="N122">
        <v>0.04596</v>
      </c>
    </row>
    <row r="123" spans="9:14">
      <c r="I123">
        <v>-0.04661</v>
      </c>
      <c r="J123">
        <v>0.70468</v>
      </c>
      <c r="K123">
        <v>1.27615</v>
      </c>
      <c r="L123">
        <v>-0.31114</v>
      </c>
      <c r="M123">
        <v>-1.78721</v>
      </c>
      <c r="N123">
        <v>0.86248</v>
      </c>
    </row>
    <row r="124" spans="9:14">
      <c r="I124">
        <v>0.07585</v>
      </c>
      <c r="J124">
        <v>-0.21876</v>
      </c>
      <c r="K124">
        <v>-0.17134</v>
      </c>
      <c r="L124">
        <v>0.08909</v>
      </c>
      <c r="M124">
        <v>0.21551</v>
      </c>
      <c r="N124">
        <v>-0.08323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c=-1</vt:lpstr>
      <vt:lpstr>c=0</vt:lpstr>
      <vt:lpstr>c=1</vt:lpstr>
      <vt:lpstr>面心c=-1</vt:lpstr>
      <vt:lpstr>面心c=0</vt:lpstr>
      <vt:lpstr>面心c=1</vt:lpstr>
      <vt:lpstr>Γ</vt:lpstr>
      <vt:lpstr>lattice constant</vt:lpstr>
      <vt:lpstr>k-path</vt:lpstr>
      <vt:lpstr>SO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玖</cp:lastModifiedBy>
  <dcterms:created xsi:type="dcterms:W3CDTF">2015-06-05T18:19:00Z</dcterms:created>
  <dcterms:modified xsi:type="dcterms:W3CDTF">2022-06-30T11:57:52Z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F3688C309D354687883708ACF2A1B48C</vt:lpwstr>
  </property>
  <property fmtid="{D5CDD505-2E9C-101B-9397-08002B2CF9AE}" pid="3" name="KSOProductBuildVer">
    <vt:lpwstr>2052-11.1.0.11805</vt:lpwstr>
  </property>
</Properties>
</file>