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Sachen für die Bachelorarbeit\"/>
    </mc:Choice>
  </mc:AlternateContent>
  <bookViews>
    <workbookView xWindow="-120" yWindow="-120" windowWidth="29040" windowHeight="15840" activeTab="1"/>
  </bookViews>
  <sheets>
    <sheet name="Evalutation beider Prototypen" sheetId="1" r:id="rId1"/>
    <sheet name="Evaluation Prototyp final" sheetId="2" r:id="rId2"/>
    <sheet name="Technische Evaluation" sheetId="3" r:id="rId3"/>
    <sheet name="Tabelle4" sheetId="4" r:id="rId4"/>
    <sheet name="Tabelle5" sheetId="5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2" l="1"/>
  <c r="J11" i="1"/>
  <c r="B11" i="1"/>
  <c r="L5" i="1"/>
  <c r="L6" i="1"/>
  <c r="L7" i="1"/>
  <c r="L8" i="1"/>
  <c r="L4" i="1"/>
  <c r="D5" i="1"/>
  <c r="D6" i="1"/>
  <c r="D7" i="1"/>
  <c r="D8" i="1"/>
  <c r="D4" i="1"/>
  <c r="M23" i="3"/>
  <c r="N23" i="3"/>
  <c r="L23" i="3"/>
  <c r="H23" i="3"/>
  <c r="I23" i="3"/>
  <c r="G23" i="3"/>
  <c r="D23" i="3"/>
  <c r="C23" i="3"/>
  <c r="B23" i="3"/>
  <c r="B24" i="3" s="1"/>
  <c r="C24" i="3"/>
  <c r="D24" i="3"/>
  <c r="N79" i="3"/>
  <c r="M79" i="3"/>
  <c r="L79" i="3"/>
  <c r="I79" i="3"/>
  <c r="H79" i="3"/>
  <c r="G79" i="3"/>
  <c r="D79" i="3"/>
  <c r="C79" i="3"/>
  <c r="B79" i="3"/>
  <c r="A79" i="3"/>
  <c r="N51" i="3"/>
  <c r="M51" i="3"/>
  <c r="L51" i="3"/>
  <c r="I51" i="3"/>
  <c r="H51" i="3"/>
  <c r="G51" i="3"/>
  <c r="D51" i="3"/>
  <c r="C51" i="3"/>
  <c r="B51" i="3"/>
  <c r="A51" i="3"/>
  <c r="A23" i="3"/>
</calcChain>
</file>

<file path=xl/sharedStrings.xml><?xml version="1.0" encoding="utf-8"?>
<sst xmlns="http://schemas.openxmlformats.org/spreadsheetml/2006/main" count="257" uniqueCount="50">
  <si>
    <t>Daten der jeweiligen Erhebung - Evaluation 1</t>
  </si>
  <si>
    <t>Daten der Erhebung Evaluation 2</t>
  </si>
  <si>
    <t>Proband</t>
  </si>
  <si>
    <t>Benötigte Zeit</t>
  </si>
  <si>
    <t>Markergröße in Pixel</t>
  </si>
  <si>
    <t>5x5</t>
  </si>
  <si>
    <t>10x10</t>
  </si>
  <si>
    <t>15x15</t>
  </si>
  <si>
    <t>20x20</t>
  </si>
  <si>
    <t>25x25</t>
  </si>
  <si>
    <t>30x30</t>
  </si>
  <si>
    <t>35x35</t>
  </si>
  <si>
    <t>40x40</t>
  </si>
  <si>
    <t>45x45</t>
  </si>
  <si>
    <t>50x50</t>
  </si>
  <si>
    <t>55x55</t>
  </si>
  <si>
    <t>Abstand 10cm</t>
  </si>
  <si>
    <t>Abstand 20 cm</t>
  </si>
  <si>
    <t>Abstand 30cm</t>
  </si>
  <si>
    <t>60x60</t>
  </si>
  <si>
    <t>65x65</t>
  </si>
  <si>
    <t>70x70</t>
  </si>
  <si>
    <t>75x75</t>
  </si>
  <si>
    <t>80x80</t>
  </si>
  <si>
    <t>85x85</t>
  </si>
  <si>
    <t>90x90</t>
  </si>
  <si>
    <t>95x95</t>
  </si>
  <si>
    <t>100x100</t>
  </si>
  <si>
    <t>Gescannte Marker</t>
  </si>
  <si>
    <t>Prozentual</t>
  </si>
  <si>
    <t>Prozentualer Wert</t>
  </si>
  <si>
    <t>Proband 1</t>
  </si>
  <si>
    <t>Proband 2</t>
  </si>
  <si>
    <t>Proband 3</t>
  </si>
  <si>
    <t>Proband 4</t>
  </si>
  <si>
    <t>Proband 5</t>
  </si>
  <si>
    <t>Prototyp 1 (Permanenter Marker)</t>
  </si>
  <si>
    <t>Prototyp 2 (Marker mit Hotkeys)</t>
  </si>
  <si>
    <t>Probanden</t>
  </si>
  <si>
    <t>Mitllere Zeit</t>
  </si>
  <si>
    <t>Mittlere Zeit</t>
  </si>
  <si>
    <t>Bildschirm Dell - Huawei</t>
  </si>
  <si>
    <t>Bildschirm Asus - Huawei</t>
  </si>
  <si>
    <t>Bildschirm Dell - Xiaomi</t>
  </si>
  <si>
    <t>Bildschirm Asus - Xiaomi</t>
  </si>
  <si>
    <t>Bildschirm Dell 4K - Xiaomi</t>
  </si>
  <si>
    <t>Bildschirm Dell 4k -  Huawei</t>
  </si>
  <si>
    <t>Bildschirm Dell 4K - Yotopt</t>
  </si>
  <si>
    <t>Bildschirm Dell - Yotopt</t>
  </si>
  <si>
    <t>Bildschirm Asus - Yotopt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</si>
</sst>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4" x14ac:knownFonts="1">
    <font>
      <sz val="12"/>
      <color theme="1"/>
      <name val="Arial"/>
      <family val="2"/>
    </font>
    <font>
      <sz val="8"/>
      <name val="Arial"/>
      <family val="2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2">
    <xf numFmtId="0" fontId="0" fillId="0" borderId="0" xfId="0"/>
    <xf numFmtId="20" fontId="0" fillId="0" borderId="0" xfId="0" applyNumberFormat="1"/>
    <xf numFmtId="0" fontId="0" fillId="3" borderId="1" xfId="0" applyFont="1" applyFill="1" applyBorder="1"/>
    <xf numFmtId="0" fontId="0" fillId="0" borderId="1" xfId="0" applyFont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4" xfId="0" applyFont="1" applyBorder="1"/>
    <xf numFmtId="0" fontId="0" fillId="0" borderId="0" xfId="0" applyBorder="1"/>
    <xf numFmtId="0" fontId="0" fillId="0" borderId="0" xfId="0" applyAlignment="1"/>
    <xf numFmtId="164" fontId="0" fillId="0" borderId="0" xfId="0" applyNumberFormat="1"/>
    <xf numFmtId="9" fontId="0" fillId="0" borderId="0" xfId="1" applyFont="1"/>
    <xf numFmtId="0" fontId="0" fillId="0" borderId="0" xfId="0" applyAlignment="1">
      <alignment horizontal="center"/>
    </xf>
  </cellXfs>
  <cellStyles count="2">
    <cellStyle name="Prozent" xfId="1" builtinId="5"/>
    <cellStyle name="Standard" xfId="0" builtinId="0"/>
  </cellStyles>
  <dxfs count="4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scheme val="none"/>
      </font>
      <fill>
        <patternFill patternType="solid">
          <fgColor theme="4"/>
          <bgColor theme="4"/>
        </patternFill>
      </fill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scheme val="none"/>
      </font>
      <fill>
        <patternFill patternType="solid">
          <fgColor theme="4"/>
          <bgColor theme="4"/>
        </patternFill>
      </fill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scheme val="none"/>
      </font>
      <fill>
        <patternFill patternType="solid">
          <fgColor theme="4"/>
          <bgColor theme="4"/>
        </patternFill>
      </fill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scheme val="none"/>
      </font>
      <fill>
        <patternFill patternType="solid">
          <fgColor theme="4"/>
          <bgColor theme="4"/>
        </patternFill>
      </fill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scheme val="none"/>
      </font>
      <fill>
        <patternFill patternType="solid">
          <fgColor theme="4"/>
          <bgColor theme="4"/>
        </patternFill>
      </fill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scheme val="none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Erfolgreich</a:t>
            </a:r>
            <a:r>
              <a:rPr lang="de-DE" baseline="0"/>
              <a:t> eingescannte Marker nach Prototyp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'Evalutation beider Prototypen'!$A$2</c:f>
              <c:strCache>
                <c:ptCount val="1"/>
                <c:pt idx="0">
                  <c:v>Prototyp 1 (Permanenter Marker)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'Evalutation beider Prototypen'!$A$4:$A$8</c:f>
              <c:strCache>
                <c:ptCount val="5"/>
                <c:pt idx="0">
                  <c:v>Proband 1</c:v>
                </c:pt>
                <c:pt idx="1">
                  <c:v>Proband 2</c:v>
                </c:pt>
                <c:pt idx="2">
                  <c:v>Proband 3</c:v>
                </c:pt>
                <c:pt idx="3">
                  <c:v>Proband 4</c:v>
                </c:pt>
                <c:pt idx="4">
                  <c:v>Proband 5</c:v>
                </c:pt>
              </c:strCache>
            </c:strRef>
          </c:cat>
          <c:val>
            <c:numRef>
              <c:f>'Evalutation beider Prototypen'!$C$4:$C$8</c:f>
              <c:numCache>
                <c:formatCode>General</c:formatCode>
                <c:ptCount val="5"/>
                <c:pt idx="0">
                  <c:v>12</c:v>
                </c:pt>
                <c:pt idx="1">
                  <c:v>12</c:v>
                </c:pt>
                <c:pt idx="2">
                  <c:v>10</c:v>
                </c:pt>
                <c:pt idx="3">
                  <c:v>10</c:v>
                </c:pt>
                <c:pt idx="4">
                  <c:v>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895-4FE5-81E5-E9EFBE1DFE1D}"/>
            </c:ext>
          </c:extLst>
        </c:ser>
        <c:ser>
          <c:idx val="1"/>
          <c:order val="1"/>
          <c:tx>
            <c:strRef>
              <c:f>'Evalutation beider Prototypen'!$I$2</c:f>
              <c:strCache>
                <c:ptCount val="1"/>
                <c:pt idx="0">
                  <c:v>Prototyp 2 (Marker mit Hotkeys)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'Evalutation beider Prototypen'!$A$4:$A$8</c:f>
              <c:strCache>
                <c:ptCount val="5"/>
                <c:pt idx="0">
                  <c:v>Proband 1</c:v>
                </c:pt>
                <c:pt idx="1">
                  <c:v>Proband 2</c:v>
                </c:pt>
                <c:pt idx="2">
                  <c:v>Proband 3</c:v>
                </c:pt>
                <c:pt idx="3">
                  <c:v>Proband 4</c:v>
                </c:pt>
                <c:pt idx="4">
                  <c:v>Proband 5</c:v>
                </c:pt>
              </c:strCache>
            </c:strRef>
          </c:cat>
          <c:val>
            <c:numRef>
              <c:f>'Evalutation beider Prototypen'!$K$4:$K$8</c:f>
              <c:numCache>
                <c:formatCode>General</c:formatCode>
                <c:ptCount val="5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166-4A26-BAD4-496ABBC2A39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31870592"/>
        <c:axId val="1331861888"/>
      </c:barChart>
      <c:catAx>
        <c:axId val="1331870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Proband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31861888"/>
        <c:crosses val="autoZero"/>
        <c:auto val="1"/>
        <c:lblAlgn val="ctr"/>
        <c:lblOffset val="100"/>
        <c:noMultiLvlLbl val="0"/>
      </c:catAx>
      <c:valAx>
        <c:axId val="133186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Anzahl der Erfassten</a:t>
                </a:r>
                <a:r>
                  <a:rPr lang="de-DE" baseline="0"/>
                  <a:t> Marker</a:t>
                </a:r>
                <a:endParaRPr lang="de-DE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3187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Benötigte Zeit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5751159230096237"/>
          <c:y val="0.15782407407407409"/>
          <c:w val="0.55441382327209099"/>
          <c:h val="0.585748396033829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'Evalutation beider Prototypen'!$A$2</c:f>
              <c:strCache>
                <c:ptCount val="1"/>
                <c:pt idx="0">
                  <c:v>Prototyp 1 (Permanenter Marker)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'Evalutation beider Prototypen'!$A$4:$A$8</c:f>
              <c:strCache>
                <c:ptCount val="5"/>
                <c:pt idx="0">
                  <c:v>Proband 1</c:v>
                </c:pt>
                <c:pt idx="1">
                  <c:v>Proband 2</c:v>
                </c:pt>
                <c:pt idx="2">
                  <c:v>Proband 3</c:v>
                </c:pt>
                <c:pt idx="3">
                  <c:v>Proband 4</c:v>
                </c:pt>
                <c:pt idx="4">
                  <c:v>Proband 5</c:v>
                </c:pt>
              </c:strCache>
            </c:strRef>
          </c:cat>
          <c:val>
            <c:numRef>
              <c:f>'Evalutation beider Prototypen'!$B$4:$B$8</c:f>
              <c:numCache>
                <c:formatCode>h:mm</c:formatCode>
                <c:ptCount val="5"/>
                <c:pt idx="0">
                  <c:v>0.13263888888888889</c:v>
                </c:pt>
                <c:pt idx="1">
                  <c:v>0.12986111111111112</c:v>
                </c:pt>
                <c:pt idx="2">
                  <c:v>9.930555555555555E-2</c:v>
                </c:pt>
                <c:pt idx="3">
                  <c:v>0.12847222222222224</c:v>
                </c:pt>
                <c:pt idx="4">
                  <c:v>0.17013888888888887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665-40E3-B33B-ED95BDD107AF}"/>
            </c:ext>
          </c:extLst>
        </c:ser>
        <c:ser>
          <c:idx val="1"/>
          <c:order val="1"/>
          <c:tx>
            <c:strRef>
              <c:f>'Evalutation beider Prototypen'!$I$2</c:f>
              <c:strCache>
                <c:ptCount val="1"/>
                <c:pt idx="0">
                  <c:v>Prototyp 2 (Marker mit Hotkeys)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'Evalutation beider Prototypen'!$J$4:$J$8</c:f>
              <c:numCache>
                <c:formatCode>h:mm</c:formatCode>
                <c:ptCount val="5"/>
                <c:pt idx="0">
                  <c:v>0.12430555555555556</c:v>
                </c:pt>
                <c:pt idx="1">
                  <c:v>0.10416666666666667</c:v>
                </c:pt>
                <c:pt idx="2">
                  <c:v>7.6388888888888895E-2</c:v>
                </c:pt>
                <c:pt idx="3">
                  <c:v>0.16458333333333333</c:v>
                </c:pt>
                <c:pt idx="4">
                  <c:v>0.14166666666666666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6665-40E3-B33B-ED95BDD107A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31862976"/>
        <c:axId val="1331864064"/>
      </c:barChart>
      <c:catAx>
        <c:axId val="1331862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Proband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31864064"/>
        <c:crosses val="autoZero"/>
        <c:auto val="1"/>
        <c:lblAlgn val="ctr"/>
        <c:lblOffset val="100"/>
        <c:noMultiLvlLbl val="0"/>
      </c:catAx>
      <c:valAx>
        <c:axId val="133186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Zeit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31862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859208223972005"/>
          <c:y val="0.25599409448818899"/>
          <c:w val="0.25474125109361329"/>
          <c:h val="0.4328725575969671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Anzahl  eingescannter Marker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'Evaluation Prototyp final'!$A$4:$A$8</c:f>
              <c:strCache>
                <c:ptCount val="5"/>
                <c:pt idx="0">
                  <c:v>Proband 1</c:v>
                </c:pt>
                <c:pt idx="1">
                  <c:v>Proband 2</c:v>
                </c:pt>
                <c:pt idx="2">
                  <c:v>Proband 3</c:v>
                </c:pt>
                <c:pt idx="3">
                  <c:v>Proband 4</c:v>
                </c:pt>
                <c:pt idx="4">
                  <c:v>Proband 5</c:v>
                </c:pt>
              </c:strCache>
            </c:strRef>
          </c:cat>
          <c:val>
            <c:numRef>
              <c:f>'Evaluation Prototyp final'!$C$4:$C$8</c:f>
              <c:numCache>
                <c:formatCode>General</c:formatCode>
                <c:ptCount val="5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9B8-4A4C-A3C1-1FBA3CEBCF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1864608"/>
        <c:axId val="1331871680"/>
      </c:barChart>
      <c:catAx>
        <c:axId val="1331864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Probanden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31871680"/>
        <c:crosses val="autoZero"/>
        <c:auto val="1"/>
        <c:lblAlgn val="ctr"/>
        <c:lblOffset val="100"/>
        <c:noMultiLvlLbl val="0"/>
      </c:catAx>
      <c:valAx>
        <c:axId val="133187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Anzahl der Marker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31864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Benötigte Zeit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'Evaluation Prototyp final'!$A$3</c:f>
              <c:strCache>
                <c:ptCount val="1"/>
                <c:pt idx="0">
                  <c:v>Probanden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'Evaluation Prototyp final'!$A$4:$A$8</c:f>
              <c:strCache>
                <c:ptCount val="5"/>
                <c:pt idx="0">
                  <c:v>Proband 1</c:v>
                </c:pt>
                <c:pt idx="1">
                  <c:v>Proband 2</c:v>
                </c:pt>
                <c:pt idx="2">
                  <c:v>Proband 3</c:v>
                </c:pt>
                <c:pt idx="3">
                  <c:v>Proband 4</c:v>
                </c:pt>
                <c:pt idx="4">
                  <c:v>Proband 5</c:v>
                </c:pt>
              </c:strCache>
            </c:strRef>
          </c:cat>
          <c:val>
            <c:numRef>
              <c:f>'Evaluation Prototyp final'!$B$4:$B$8</c:f>
              <c:numCache>
                <c:formatCode>[$-F400]h:mm:ss\ AM/PM</c:formatCode>
                <c:ptCount val="5"/>
                <c:pt idx="0">
                  <c:v>0.14722222222222223</c:v>
                </c:pt>
                <c:pt idx="1">
                  <c:v>0.15416666666666667</c:v>
                </c:pt>
                <c:pt idx="2">
                  <c:v>0.1763888888888889</c:v>
                </c:pt>
                <c:pt idx="3">
                  <c:v>0.15833333333333333</c:v>
                </c:pt>
                <c:pt idx="4">
                  <c:v>8.1250000000000003E-2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860-44C9-BB18-F46279198C3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31866240"/>
        <c:axId val="1331874400"/>
      </c:barChart>
      <c:catAx>
        <c:axId val="1331866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Probanden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31874400"/>
        <c:crosses val="autoZero"/>
        <c:auto val="1"/>
        <c:lblAlgn val="ctr"/>
        <c:lblOffset val="100"/>
        <c:noMultiLvlLbl val="0"/>
      </c:catAx>
      <c:valAx>
        <c:axId val="133187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Zeit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[$-F400]h:mm:ss\ AM/P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31866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Gerät 1 - Erfolgreich eingescannte Marker</a:t>
            </a:r>
          </a:p>
        </c:rich>
      </c:tx>
      <c:layout>
        <c:manualLayout>
          <c:xMode val="edge"/>
          <c:yMode val="edge"/>
          <c:x val="5.3404105796669356E-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'Technische Evaluation'!$B$2</c:f>
              <c:strCache>
                <c:ptCount val="1"/>
                <c:pt idx="0">
                  <c:v>Abstand 10cm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('Technische Evaluation'!$B$23,'Technische Evaluation'!$G$23,'Technische Evaluation'!$L$23)</c:f>
              <c:numCache>
                <c:formatCode>General</c:formatCode>
                <c:ptCount val="3"/>
                <c:pt idx="0">
                  <c:v>0.5</c:v>
                </c:pt>
                <c:pt idx="1">
                  <c:v>0.35</c:v>
                </c:pt>
                <c:pt idx="2">
                  <c:v>0.5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CD4-4A1E-8923-DACB2DDB82B2}"/>
            </c:ext>
          </c:extLst>
        </c:ser>
        <c:ser>
          <c:idx val="1"/>
          <c:order val="1"/>
          <c:tx>
            <c:strRef>
              <c:f>'Technische Evaluation'!$M$2</c:f>
              <c:strCache>
                <c:ptCount val="1"/>
                <c:pt idx="0">
                  <c:v>Abstand 20 cm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('Technische Evaluation'!$C$23,'Technische Evaluation'!$H$23,'Technische Evaluation'!$M$23)</c:f>
              <c:numCache>
                <c:formatCode>General</c:formatCode>
                <c:ptCount val="3"/>
                <c:pt idx="0">
                  <c:v>0.45</c:v>
                </c:pt>
                <c:pt idx="1">
                  <c:v>0.4</c:v>
                </c:pt>
                <c:pt idx="2">
                  <c:v>0.35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CD4-4A1E-8923-DACB2DDB82B2}"/>
            </c:ext>
          </c:extLst>
        </c:ser>
        <c:ser>
          <c:idx val="2"/>
          <c:order val="2"/>
          <c:tx>
            <c:strRef>
              <c:f>'Technische Evaluation'!$D$2</c:f>
              <c:strCache>
                <c:ptCount val="1"/>
                <c:pt idx="0">
                  <c:v>Abstand 30cm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('Technische Evaluation'!$D$23,'Technische Evaluation'!$I$23,'Technische Evaluation'!$N$23)</c:f>
              <c:numCache>
                <c:formatCode>General</c:formatCode>
                <c:ptCount val="3"/>
                <c:pt idx="0">
                  <c:v>0.2</c:v>
                </c:pt>
                <c:pt idx="1">
                  <c:v>0.15</c:v>
                </c:pt>
                <c:pt idx="2">
                  <c:v>0.25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3CD4-4A1E-8923-DACB2DDB82B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33816784"/>
        <c:axId val="1333841808"/>
      </c:barChart>
      <c:catAx>
        <c:axId val="1333816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Bildschirme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33841808"/>
        <c:crosses val="autoZero"/>
        <c:auto val="1"/>
        <c:lblAlgn val="ctr"/>
        <c:lblOffset val="100"/>
        <c:noMultiLvlLbl val="0"/>
      </c:catAx>
      <c:valAx>
        <c:axId val="133384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Erfolgsrate in %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3381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3826032"/>
        <c:axId val="1333840176"/>
      </c:lineChart>
      <c:catAx>
        <c:axId val="1333826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33840176"/>
        <c:crosses val="autoZero"/>
        <c:auto val="1"/>
        <c:lblAlgn val="ctr"/>
        <c:lblOffset val="100"/>
        <c:noMultiLvlLbl val="0"/>
      </c:catAx>
      <c:valAx>
        <c:axId val="133384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33826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Erfolgsrate Dell 4K - Huawei(20 MP)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'Technische Evaluation'!$B$2</c:f>
              <c:strCache>
                <c:ptCount val="1"/>
                <c:pt idx="0">
                  <c:v>Abstand 10cm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'Technische Evaluation'!$A$3:$A$22</c:f>
              <c:strCache>
                <c:ptCount val="20"/>
                <c:pt idx="0">
                  <c:v>5x5</c:v>
                </c:pt>
                <c:pt idx="1">
                  <c:v>10x10</c:v>
                </c:pt>
                <c:pt idx="2">
                  <c:v>15x15</c:v>
                </c:pt>
                <c:pt idx="3">
                  <c:v>20x20</c:v>
                </c:pt>
                <c:pt idx="4">
                  <c:v>25x25</c:v>
                </c:pt>
                <c:pt idx="5">
                  <c:v>30x30</c:v>
                </c:pt>
                <c:pt idx="6">
                  <c:v>35x35</c:v>
                </c:pt>
                <c:pt idx="7">
                  <c:v>40x40</c:v>
                </c:pt>
                <c:pt idx="8">
                  <c:v>45x45</c:v>
                </c:pt>
                <c:pt idx="9">
                  <c:v>50x50</c:v>
                </c:pt>
                <c:pt idx="10">
                  <c:v>55x55</c:v>
                </c:pt>
                <c:pt idx="11">
                  <c:v>60x60</c:v>
                </c:pt>
                <c:pt idx="12">
                  <c:v>65x65</c:v>
                </c:pt>
                <c:pt idx="13">
                  <c:v>70x70</c:v>
                </c:pt>
                <c:pt idx="14">
                  <c:v>75x75</c:v>
                </c:pt>
                <c:pt idx="15">
                  <c:v>80x80</c:v>
                </c:pt>
                <c:pt idx="16">
                  <c:v>85x85</c:v>
                </c:pt>
                <c:pt idx="17">
                  <c:v>90x90</c:v>
                </c:pt>
                <c:pt idx="18">
                  <c:v>95x95</c:v>
                </c:pt>
                <c:pt idx="19">
                  <c:v>100x100</c:v>
                </c:pt>
              </c:strCache>
            </c:strRef>
          </c:cat>
          <c:val>
            <c:numRef>
              <c:f>'Technische Evaluation'!$B$3:$B$22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CEC-4AC5-83CC-05798DDC8F2C}"/>
            </c:ext>
          </c:extLst>
        </c:ser>
        <c:ser>
          <c:idx val="1"/>
          <c:order val="1"/>
          <c:tx>
            <c:strRef>
              <c:f>'Technische Evaluation'!$C$2</c:f>
              <c:strCache>
                <c:ptCount val="1"/>
                <c:pt idx="0">
                  <c:v>Abstand 20 cm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'Technische Evaluation'!$A$3:$A$22</c:f>
              <c:strCache>
                <c:ptCount val="20"/>
                <c:pt idx="0">
                  <c:v>5x5</c:v>
                </c:pt>
                <c:pt idx="1">
                  <c:v>10x10</c:v>
                </c:pt>
                <c:pt idx="2">
                  <c:v>15x15</c:v>
                </c:pt>
                <c:pt idx="3">
                  <c:v>20x20</c:v>
                </c:pt>
                <c:pt idx="4">
                  <c:v>25x25</c:v>
                </c:pt>
                <c:pt idx="5">
                  <c:v>30x30</c:v>
                </c:pt>
                <c:pt idx="6">
                  <c:v>35x35</c:v>
                </c:pt>
                <c:pt idx="7">
                  <c:v>40x40</c:v>
                </c:pt>
                <c:pt idx="8">
                  <c:v>45x45</c:v>
                </c:pt>
                <c:pt idx="9">
                  <c:v>50x50</c:v>
                </c:pt>
                <c:pt idx="10">
                  <c:v>55x55</c:v>
                </c:pt>
                <c:pt idx="11">
                  <c:v>60x60</c:v>
                </c:pt>
                <c:pt idx="12">
                  <c:v>65x65</c:v>
                </c:pt>
                <c:pt idx="13">
                  <c:v>70x70</c:v>
                </c:pt>
                <c:pt idx="14">
                  <c:v>75x75</c:v>
                </c:pt>
                <c:pt idx="15">
                  <c:v>80x80</c:v>
                </c:pt>
                <c:pt idx="16">
                  <c:v>85x85</c:v>
                </c:pt>
                <c:pt idx="17">
                  <c:v>90x90</c:v>
                </c:pt>
                <c:pt idx="18">
                  <c:v>95x95</c:v>
                </c:pt>
                <c:pt idx="19">
                  <c:v>100x100</c:v>
                </c:pt>
              </c:strCache>
            </c:strRef>
          </c:cat>
          <c:val>
            <c:numRef>
              <c:f>'Technische Evaluation'!$C$3:$C$22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CEC-4AC5-83CC-05798DDC8F2C}"/>
            </c:ext>
          </c:extLst>
        </c:ser>
        <c:ser>
          <c:idx val="2"/>
          <c:order val="2"/>
          <c:tx>
            <c:strRef>
              <c:f>'Technische Evaluation'!$D$2</c:f>
              <c:strCache>
                <c:ptCount val="1"/>
                <c:pt idx="0">
                  <c:v>Abstand 30cm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'Technische Evaluation'!$A$3:$A$22</c:f>
              <c:strCache>
                <c:ptCount val="20"/>
                <c:pt idx="0">
                  <c:v>5x5</c:v>
                </c:pt>
                <c:pt idx="1">
                  <c:v>10x10</c:v>
                </c:pt>
                <c:pt idx="2">
                  <c:v>15x15</c:v>
                </c:pt>
                <c:pt idx="3">
                  <c:v>20x20</c:v>
                </c:pt>
                <c:pt idx="4">
                  <c:v>25x25</c:v>
                </c:pt>
                <c:pt idx="5">
                  <c:v>30x30</c:v>
                </c:pt>
                <c:pt idx="6">
                  <c:v>35x35</c:v>
                </c:pt>
                <c:pt idx="7">
                  <c:v>40x40</c:v>
                </c:pt>
                <c:pt idx="8">
                  <c:v>45x45</c:v>
                </c:pt>
                <c:pt idx="9">
                  <c:v>50x50</c:v>
                </c:pt>
                <c:pt idx="10">
                  <c:v>55x55</c:v>
                </c:pt>
                <c:pt idx="11">
                  <c:v>60x60</c:v>
                </c:pt>
                <c:pt idx="12">
                  <c:v>65x65</c:v>
                </c:pt>
                <c:pt idx="13">
                  <c:v>70x70</c:v>
                </c:pt>
                <c:pt idx="14">
                  <c:v>75x75</c:v>
                </c:pt>
                <c:pt idx="15">
                  <c:v>80x80</c:v>
                </c:pt>
                <c:pt idx="16">
                  <c:v>85x85</c:v>
                </c:pt>
                <c:pt idx="17">
                  <c:v>90x90</c:v>
                </c:pt>
                <c:pt idx="18">
                  <c:v>95x95</c:v>
                </c:pt>
                <c:pt idx="19">
                  <c:v>100x100</c:v>
                </c:pt>
              </c:strCache>
            </c:strRef>
          </c:cat>
          <c:val>
            <c:numRef>
              <c:f>'Technische Evaluation'!$D$3:$D$22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DCEC-4AC5-83CC-05798DDC8F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3832560"/>
        <c:axId val="1333825488"/>
      </c:lineChart>
      <c:catAx>
        <c:axId val="1333832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Markergröße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33825488"/>
        <c:crosses val="autoZero"/>
        <c:auto val="1"/>
        <c:lblAlgn val="ctr"/>
        <c:lblOffset val="100"/>
        <c:noMultiLvlLbl val="0"/>
      </c:catAx>
      <c:valAx>
        <c:axId val="133382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Erfolgreiche Scans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33832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15</xdr:row>
      <xdr:rowOff>38099</xdr:rowOff>
    </xdr:from>
    <xdr:to>
      <xdr:col>2</xdr:col>
      <xdr:colOff>957262</xdr:colOff>
      <xdr:row>29</xdr:row>
      <xdr:rowOff>161924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xmlns="" id="{1F4C6667-CAE4-45B9-9243-BC3092AC00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657225</xdr:colOff>
      <xdr:row>17</xdr:row>
      <xdr:rowOff>133350</xdr:rowOff>
    </xdr:from>
    <xdr:to>
      <xdr:col>8</xdr:col>
      <xdr:colOff>1266825</xdr:colOff>
      <xdr:row>32</xdr:row>
      <xdr:rowOff>19050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xmlns="" id="{39C2522B-2CE5-4CB0-92C2-5F3D87C9F4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509587</xdr:colOff>
      <xdr:row>11</xdr:row>
      <xdr:rowOff>19050</xdr:rowOff>
    </xdr:from>
    <xdr:to>
      <xdr:col>13</xdr:col>
      <xdr:colOff>128587</xdr:colOff>
      <xdr:row>25</xdr:row>
      <xdr:rowOff>95250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xmlns="" id="{CC97A324-BEA9-439D-B111-06B6DADA77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452437</xdr:colOff>
      <xdr:row>11</xdr:row>
      <xdr:rowOff>9525</xdr:rowOff>
    </xdr:from>
    <xdr:to>
      <xdr:col>8</xdr:col>
      <xdr:colOff>71437</xdr:colOff>
      <xdr:row>25</xdr:row>
      <xdr:rowOff>85725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xmlns="" id="{639C0920-3C92-4DDA-907A-8F9C481CD7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582706</xdr:colOff>
      <xdr:row>3</xdr:row>
      <xdr:rowOff>134470</xdr:rowOff>
    </xdr:from>
    <xdr:to>
      <xdr:col>24</xdr:col>
      <xdr:colOff>168088</xdr:colOff>
      <xdr:row>19</xdr:row>
      <xdr:rowOff>33617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xmlns="" id="{0A137F86-4791-43FE-AD99-C8EB4D7D97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257735</xdr:colOff>
      <xdr:row>4</xdr:row>
      <xdr:rowOff>34738</xdr:rowOff>
    </xdr:from>
    <xdr:to>
      <xdr:col>28</xdr:col>
      <xdr:colOff>885265</xdr:colOff>
      <xdr:row>18</xdr:row>
      <xdr:rowOff>110938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xmlns="" id="{8EAAA934-3110-484E-9EB8-A43EFAAE89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705971</xdr:colOff>
      <xdr:row>35</xdr:row>
      <xdr:rowOff>12326</xdr:rowOff>
    </xdr:from>
    <xdr:to>
      <xdr:col>21</xdr:col>
      <xdr:colOff>347382</xdr:colOff>
      <xdr:row>49</xdr:row>
      <xdr:rowOff>88526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xmlns="" id="{A3CF9C6E-AF0D-4492-9B57-AD6BFB4F4A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elle2" displayName="Tabelle2" ref="A2:D23" totalsRowCount="1">
  <autoFilter ref="A2:D22"/>
  <tableColumns count="4">
    <tableColumn id="1" name="Markergröße in Pixel" totalsRowFunction="custom">
      <totalsRowFormula>COUNT(Tabelle2[Markergröße in Pixel])</totalsRowFormula>
    </tableColumn>
    <tableColumn id="2" name="Abstand 10cm" totalsRowFunction="custom">
      <totalsRowFormula>SUM(Tabelle2[Abstand 10cm])/20</totalsRowFormula>
    </tableColumn>
    <tableColumn id="3" name="Abstand 20 cm" totalsRowFunction="custom">
      <totalsRowFormula>SUM(Tabelle2[Abstand 20 cm])/20</totalsRowFormula>
    </tableColumn>
    <tableColumn id="4" name="Abstand 30cm" totalsRowFunction="custom">
      <totalsRowFormula>SUM(Tabelle2[Abstand 30cm])/20</totalsRow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elle3" displayName="Tabelle3" ref="F2:I23" totalsRowCount="1" headerRowDxfId="47" headerRowBorderDxfId="46" tableBorderDxfId="45">
  <autoFilter ref="F2:I22"/>
  <tableColumns count="4">
    <tableColumn id="1" name="Markergröße in Pixel" dataDxfId="44" totalsRowDxfId="43"/>
    <tableColumn id="2" name="Abstand 10cm" totalsRowFunction="custom" totalsRowDxfId="42">
      <totalsRowFormula>SUM(Tabelle3[Abstand 10cm])/20</totalsRowFormula>
    </tableColumn>
    <tableColumn id="3" name="Abstand 20 cm" totalsRowFunction="custom" totalsRowDxfId="41">
      <totalsRowFormula>SUM(Tabelle3[Abstand 20 cm])/20</totalsRowFormula>
    </tableColumn>
    <tableColumn id="4" name="Abstand 30cm" totalsRowFunction="custom" totalsRowDxfId="40">
      <totalsRowFormula>SUM(Tabelle3[Abstand 30cm])/20</totalsRow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elle35" displayName="Tabelle35" ref="K2:N23" totalsRowCount="1" headerRowDxfId="39" headerRowBorderDxfId="38" tableBorderDxfId="37">
  <autoFilter ref="K2:N22"/>
  <tableColumns count="4">
    <tableColumn id="1" name="Markergröße in Pixel" dataDxfId="36" totalsRowDxfId="35"/>
    <tableColumn id="2" name="Abstand 10cm" totalsRowFunction="custom" totalsRowDxfId="34">
      <totalsRowFormula>SUM(Tabelle35[Abstand 10cm])/20</totalsRowFormula>
    </tableColumn>
    <tableColumn id="3" name="Abstand 20 cm" totalsRowFunction="custom" totalsRowDxfId="33">
      <totalsRowFormula>SUM(Tabelle35[Abstand 20 cm])/20</totalsRowFormula>
    </tableColumn>
    <tableColumn id="4" name="Abstand 30cm" totalsRowFunction="custom" totalsRowDxfId="32">
      <totalsRowFormula>SUM(Tabelle35[Abstand 30cm])/20</totalsRow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" name="Tabelle22" displayName="Tabelle22" ref="A30:D51" totalsRowCount="1">
  <autoFilter ref="A30:D50"/>
  <tableColumns count="4">
    <tableColumn id="1" name="Markergröße in Pixel" totalsRowFunction="custom">
      <totalsRowFormula>COUNT(Tabelle22[Markergröße in Pixel])</totalsRowFormula>
    </tableColumn>
    <tableColumn id="2" name="Abstand 10cm" totalsRowFunction="custom">
      <totalsRowFormula>SUM(Tabelle22[Abstand 10cm])/20*100</totalsRowFormula>
    </tableColumn>
    <tableColumn id="3" name="Abstand 20 cm" totalsRowFunction="custom">
      <totalsRowFormula>SUM(Tabelle22[Abstand 20 cm])/20*100</totalsRowFormula>
    </tableColumn>
    <tableColumn id="4" name="Abstand 30cm" totalsRowFunction="custom">
      <totalsRowFormula>SUM(Tabelle22[Abstand 30cm])/20*100</totalsRow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elle36" displayName="Tabelle36" ref="F30:I51" totalsRowCount="1" headerRowDxfId="31" headerRowBorderDxfId="30" tableBorderDxfId="29">
  <autoFilter ref="F30:I50"/>
  <tableColumns count="4">
    <tableColumn id="1" name="Markergröße in Pixel" dataDxfId="28" totalsRowDxfId="27"/>
    <tableColumn id="2" name="Abstand 10cm" totalsRowFunction="custom" totalsRowDxfId="26">
      <totalsRowFormula>SUM(Tabelle36[Abstand 10cm])/20*100</totalsRowFormula>
    </tableColumn>
    <tableColumn id="3" name="Abstand 20 cm" totalsRowFunction="custom" totalsRowDxfId="25">
      <totalsRowFormula>SUM(Tabelle36[Abstand 20 cm])/20*100</totalsRowFormula>
    </tableColumn>
    <tableColumn id="4" name="Abstand 30cm" totalsRowFunction="custom" totalsRowDxfId="24">
      <totalsRowFormula>SUM(Tabelle36[Abstand 30cm])/20*100</totalsRow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5" name="Tabelle3516" displayName="Tabelle3516" ref="K30:N51" totalsRowCount="1" headerRowDxfId="23" headerRowBorderDxfId="22" tableBorderDxfId="21">
  <autoFilter ref="K30:N50"/>
  <tableColumns count="4">
    <tableColumn id="1" name="Markergröße in Pixel" dataDxfId="20" totalsRowDxfId="19"/>
    <tableColumn id="2" name="Abstand 10cm" totalsRowFunction="custom" totalsRowDxfId="18">
      <totalsRowFormula>SUM(Tabelle3516[Abstand 10cm])/20*100</totalsRowFormula>
    </tableColumn>
    <tableColumn id="3" name="Abstand 20 cm" totalsRowFunction="custom" totalsRowDxfId="17">
      <totalsRowFormula>SUM(Tabelle3516[Abstand 20 cm])/20*100</totalsRowFormula>
    </tableColumn>
    <tableColumn id="4" name="Abstand 30cm" totalsRowFunction="custom" totalsRowDxfId="16">
      <totalsRowFormula>SUM(Tabelle3516[Abstand 30cm])/20*100</totalsRow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6" name="Tabelle2217" displayName="Tabelle2217" ref="A58:D79" totalsRowCount="1">
  <autoFilter ref="A58:D78"/>
  <tableColumns count="4">
    <tableColumn id="1" name="Markergröße in Pixel" totalsRowFunction="custom">
      <totalsRowFormula>COUNT(Tabelle2217[Markergröße in Pixel])</totalsRowFormula>
    </tableColumn>
    <tableColumn id="2" name="Abstand 10cm" totalsRowFunction="custom">
      <totalsRowFormula>SUM(Tabelle2217[Abstand 10cm])/20*100</totalsRowFormula>
    </tableColumn>
    <tableColumn id="3" name="Abstand 20 cm" totalsRowFunction="custom">
      <totalsRowFormula>SUM(Tabelle2217[Abstand 20 cm])/20*100</totalsRowFormula>
    </tableColumn>
    <tableColumn id="4" name="Abstand 30cm" totalsRowFunction="custom">
      <totalsRowFormula>SUM(Tabelle2217[Abstand 30cm])/20*100</totalsRow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7" name="Tabelle3618" displayName="Tabelle3618" ref="F58:I79" totalsRowCount="1" headerRowDxfId="15" headerRowBorderDxfId="14" tableBorderDxfId="13">
  <autoFilter ref="F58:I78"/>
  <tableColumns count="4">
    <tableColumn id="1" name="Markergröße in Pixel" dataDxfId="12" totalsRowDxfId="11"/>
    <tableColumn id="2" name="Abstand 10cm" totalsRowFunction="custom" totalsRowDxfId="10">
      <totalsRowFormula>SUM(Tabelle3618[Abstand 10cm])/20*100</totalsRowFormula>
    </tableColumn>
    <tableColumn id="3" name="Abstand 20 cm" totalsRowFunction="custom" totalsRowDxfId="9">
      <totalsRowFormula>SUM(Tabelle3618[Abstand 20 cm])/20*100</totalsRowFormula>
    </tableColumn>
    <tableColumn id="4" name="Abstand 30cm" totalsRowFunction="custom" totalsRowDxfId="8">
      <totalsRowFormula>SUM(Tabelle3618[Abstand 30cm])/20*100</totalsRow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8" name="Tabelle351619" displayName="Tabelle351619" ref="K58:N79" totalsRowCount="1" headerRowDxfId="7" headerRowBorderDxfId="6" tableBorderDxfId="5">
  <autoFilter ref="K58:N78"/>
  <tableColumns count="4">
    <tableColumn id="1" name="Markergröße in Pixel" dataDxfId="4" totalsRowDxfId="3"/>
    <tableColumn id="2" name="Abstand 10cm" totalsRowFunction="custom" totalsRowDxfId="2">
      <totalsRowFormula>SUM(Tabelle351619[Abstand 10cm])/20*100</totalsRowFormula>
    </tableColumn>
    <tableColumn id="3" name="Abstand 20 cm" totalsRowFunction="custom" totalsRowDxfId="1">
      <totalsRowFormula>SUM(Tabelle351619[Abstand 20 cm])/20*100</totalsRowFormula>
    </tableColumn>
    <tableColumn id="4" name="Abstand 30cm" totalsRowFunction="custom" totalsRowDxfId="0">
      <totalsRowFormula>SUM(Tabelle351619[Abstand 30cm])/20*100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A12" sqref="A12"/>
    </sheetView>
  </sheetViews>
  <sheetFormatPr baseColWidth="10" defaultRowHeight="15" x14ac:dyDescent="0.2"/>
  <cols>
    <col min="1" max="1" width="40" customWidth="1"/>
    <col min="3" max="3" width="15.33203125" customWidth="1"/>
    <col min="9" max="9" width="20.6640625" customWidth="1"/>
    <col min="11" max="11" width="40.109375" customWidth="1"/>
    <col min="12" max="12" width="15.6640625" customWidth="1"/>
  </cols>
  <sheetData>
    <row r="1" spans="1:12" x14ac:dyDescent="0.2">
      <c r="E1" t="s">
        <v>0</v>
      </c>
    </row>
    <row r="2" spans="1:12" x14ac:dyDescent="0.2">
      <c r="A2" t="s">
        <v>36</v>
      </c>
      <c r="B2" t="s">
        <v>3</v>
      </c>
      <c r="C2" t="s">
        <v>28</v>
      </c>
      <c r="D2" t="s">
        <v>29</v>
      </c>
      <c r="I2" t="s">
        <v>37</v>
      </c>
      <c r="J2" t="s">
        <v>3</v>
      </c>
      <c r="K2" t="s">
        <v>28</v>
      </c>
      <c r="L2" t="s">
        <v>30</v>
      </c>
    </row>
    <row r="3" spans="1:12" x14ac:dyDescent="0.2">
      <c r="A3" t="s">
        <v>2</v>
      </c>
      <c r="I3" t="s">
        <v>2</v>
      </c>
    </row>
    <row r="4" spans="1:12" x14ac:dyDescent="0.2">
      <c r="A4" t="s">
        <v>31</v>
      </c>
      <c r="B4" s="1">
        <v>0.13263888888888889</v>
      </c>
      <c r="C4">
        <v>12</v>
      </c>
      <c r="D4" s="10">
        <f>C4/12</f>
        <v>1</v>
      </c>
      <c r="I4" t="s">
        <v>31</v>
      </c>
      <c r="J4" s="1">
        <v>0.12430555555555556</v>
      </c>
      <c r="K4">
        <v>12</v>
      </c>
      <c r="L4" s="10">
        <f>K4/12</f>
        <v>1</v>
      </c>
    </row>
    <row r="5" spans="1:12" x14ac:dyDescent="0.2">
      <c r="A5" t="s">
        <v>32</v>
      </c>
      <c r="B5" s="1">
        <v>0.12986111111111112</v>
      </c>
      <c r="C5">
        <v>12</v>
      </c>
      <c r="D5" s="10">
        <f t="shared" ref="D5:D8" si="0">C5/12</f>
        <v>1</v>
      </c>
      <c r="I5" t="s">
        <v>32</v>
      </c>
      <c r="J5" s="1">
        <v>0.10416666666666667</v>
      </c>
      <c r="K5">
        <v>12</v>
      </c>
      <c r="L5" s="10">
        <f t="shared" ref="L5:L8" si="1">K5/12</f>
        <v>1</v>
      </c>
    </row>
    <row r="6" spans="1:12" x14ac:dyDescent="0.2">
      <c r="A6" t="s">
        <v>33</v>
      </c>
      <c r="B6" s="1">
        <v>9.930555555555555E-2</v>
      </c>
      <c r="C6">
        <v>10</v>
      </c>
      <c r="D6" s="10">
        <f t="shared" si="0"/>
        <v>0.83333333333333337</v>
      </c>
      <c r="I6" t="s">
        <v>33</v>
      </c>
      <c r="J6" s="1">
        <v>7.6388888888888895E-2</v>
      </c>
      <c r="K6">
        <v>12</v>
      </c>
      <c r="L6" s="10">
        <f t="shared" si="1"/>
        <v>1</v>
      </c>
    </row>
    <row r="7" spans="1:12" x14ac:dyDescent="0.2">
      <c r="A7" t="s">
        <v>34</v>
      </c>
      <c r="B7" s="1">
        <v>0.12847222222222224</v>
      </c>
      <c r="C7">
        <v>10</v>
      </c>
      <c r="D7" s="10">
        <f t="shared" si="0"/>
        <v>0.83333333333333337</v>
      </c>
      <c r="I7" t="s">
        <v>34</v>
      </c>
      <c r="J7" s="1">
        <v>0.16458333333333333</v>
      </c>
      <c r="K7">
        <v>12</v>
      </c>
      <c r="L7" s="10">
        <f t="shared" si="1"/>
        <v>1</v>
      </c>
    </row>
    <row r="8" spans="1:12" x14ac:dyDescent="0.2">
      <c r="A8" t="s">
        <v>35</v>
      </c>
      <c r="B8" s="1">
        <v>0.17013888888888887</v>
      </c>
      <c r="C8">
        <v>9</v>
      </c>
      <c r="D8" s="10">
        <f t="shared" si="0"/>
        <v>0.75</v>
      </c>
      <c r="I8" t="s">
        <v>35</v>
      </c>
      <c r="J8" s="1">
        <v>0.14166666666666666</v>
      </c>
      <c r="K8">
        <v>12</v>
      </c>
      <c r="L8" s="10">
        <f t="shared" si="1"/>
        <v>1</v>
      </c>
    </row>
    <row r="9" spans="1:12" x14ac:dyDescent="0.2">
      <c r="B9" s="1"/>
      <c r="J9" s="1"/>
    </row>
    <row r="10" spans="1:12" x14ac:dyDescent="0.2">
      <c r="J10" s="9"/>
    </row>
    <row r="11" spans="1:12" x14ac:dyDescent="0.2">
      <c r="A11" t="s">
        <v>40</v>
      </c>
      <c r="B11" s="9">
        <f>GEOMEAN(B4:B8)</f>
        <v>0.13018090090400275</v>
      </c>
      <c r="I11" t="s">
        <v>39</v>
      </c>
      <c r="J11" s="9">
        <f>GEOMEAN(J4:J8)</f>
        <v>0.11818996543293989</v>
      </c>
    </row>
    <row r="12" spans="1:12" x14ac:dyDescent="0.2">
      <c r="B12" s="9"/>
    </row>
  </sheetData>
  <phoneticPr fontId="1" type="noConversion"/>
  <pageMargins left="0.7" right="0.7" top="0.78740157499999996" bottom="0.78740157499999996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9" sqref="B9"/>
    </sheetView>
  </sheetViews>
  <sheetFormatPr baseColWidth="10" defaultRowHeight="15" x14ac:dyDescent="0.2"/>
  <cols>
    <col min="1" max="1" width="20.21875" customWidth="1"/>
    <col min="3" max="3" width="18.44140625" customWidth="1"/>
  </cols>
  <sheetData>
    <row r="1" spans="1:7" x14ac:dyDescent="0.2">
      <c r="G1" t="s">
        <v>1</v>
      </c>
    </row>
    <row r="2" spans="1:7" x14ac:dyDescent="0.2">
      <c r="B2" t="s">
        <v>3</v>
      </c>
      <c r="C2" t="s">
        <v>28</v>
      </c>
    </row>
    <row r="3" spans="1:7" x14ac:dyDescent="0.2">
      <c r="A3" t="s">
        <v>38</v>
      </c>
    </row>
    <row r="4" spans="1:7" x14ac:dyDescent="0.2">
      <c r="A4" t="s">
        <v>31</v>
      </c>
      <c r="B4" s="9">
        <v>0.14722222222222223</v>
      </c>
      <c r="C4">
        <v>12</v>
      </c>
    </row>
    <row r="5" spans="1:7" x14ac:dyDescent="0.2">
      <c r="A5" t="s">
        <v>32</v>
      </c>
      <c r="B5" s="9">
        <v>0.15416666666666667</v>
      </c>
      <c r="C5">
        <v>12</v>
      </c>
    </row>
    <row r="6" spans="1:7" x14ac:dyDescent="0.2">
      <c r="A6" t="s">
        <v>33</v>
      </c>
      <c r="B6" s="9">
        <v>0.1763888888888889</v>
      </c>
      <c r="C6">
        <v>12</v>
      </c>
    </row>
    <row r="7" spans="1:7" x14ac:dyDescent="0.2">
      <c r="A7" t="s">
        <v>34</v>
      </c>
      <c r="B7" s="9">
        <v>0.15833333333333333</v>
      </c>
      <c r="C7">
        <v>12</v>
      </c>
    </row>
    <row r="8" spans="1:7" x14ac:dyDescent="0.2">
      <c r="A8" t="s">
        <v>35</v>
      </c>
      <c r="B8" s="9">
        <v>8.1250000000000003E-2</v>
      </c>
      <c r="C8">
        <v>12</v>
      </c>
    </row>
    <row r="9" spans="1:7" x14ac:dyDescent="0.2">
      <c r="B9" s="1"/>
    </row>
    <row r="10" spans="1:7" x14ac:dyDescent="0.2">
      <c r="B10" s="9">
        <f>GEOMEAN(B4:B8)</f>
        <v>0.13879255160922971</v>
      </c>
    </row>
  </sheetData>
  <phoneticPr fontId="1" type="noConversion"/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"/>
  <sheetViews>
    <sheetView zoomScale="85" zoomScaleNormal="85" workbookViewId="0">
      <selection activeCell="K57" sqref="K57:N57"/>
    </sheetView>
  </sheetViews>
  <sheetFormatPr baseColWidth="10" defaultRowHeight="15" x14ac:dyDescent="0.2"/>
  <cols>
    <col min="1" max="1" width="19.6640625" customWidth="1"/>
    <col min="2" max="2" width="18.33203125" customWidth="1"/>
    <col min="3" max="3" width="14.5546875" customWidth="1"/>
    <col min="4" max="4" width="14.109375" customWidth="1"/>
    <col min="6" max="6" width="19.77734375" customWidth="1"/>
    <col min="7" max="7" width="14.5546875" customWidth="1"/>
    <col min="8" max="8" width="15" customWidth="1"/>
    <col min="9" max="9" width="14.5546875" customWidth="1"/>
    <col min="11" max="11" width="13.21875" customWidth="1"/>
    <col min="12" max="14" width="13" customWidth="1"/>
  </cols>
  <sheetData>
    <row r="1" spans="1:16" x14ac:dyDescent="0.2">
      <c r="A1" s="11" t="s">
        <v>46</v>
      </c>
      <c r="B1" s="11"/>
      <c r="C1" s="11"/>
      <c r="F1" s="11" t="s">
        <v>41</v>
      </c>
      <c r="G1" s="11"/>
      <c r="H1" s="11"/>
      <c r="I1" s="11"/>
      <c r="J1" s="11"/>
      <c r="L1" s="11" t="s">
        <v>42</v>
      </c>
      <c r="M1" s="11"/>
      <c r="N1" s="11"/>
      <c r="O1" s="11"/>
      <c r="P1" s="11"/>
    </row>
    <row r="2" spans="1:16" ht="15.75" x14ac:dyDescent="0.25">
      <c r="A2" t="s">
        <v>4</v>
      </c>
      <c r="B2" t="s">
        <v>16</v>
      </c>
      <c r="C2" t="s">
        <v>17</v>
      </c>
      <c r="D2" t="s">
        <v>18</v>
      </c>
      <c r="F2" s="4" t="s">
        <v>4</v>
      </c>
      <c r="G2" s="4" t="s">
        <v>16</v>
      </c>
      <c r="H2" s="4" t="s">
        <v>17</v>
      </c>
      <c r="I2" s="5" t="s">
        <v>18</v>
      </c>
      <c r="K2" s="4" t="s">
        <v>4</v>
      </c>
      <c r="L2" s="4" t="s">
        <v>16</v>
      </c>
      <c r="M2" s="4" t="s">
        <v>17</v>
      </c>
      <c r="N2" s="5" t="s">
        <v>18</v>
      </c>
    </row>
    <row r="3" spans="1:16" x14ac:dyDescent="0.2">
      <c r="A3" t="s">
        <v>5</v>
      </c>
      <c r="B3">
        <v>0</v>
      </c>
      <c r="C3">
        <v>0</v>
      </c>
      <c r="D3">
        <v>0</v>
      </c>
      <c r="F3" s="2" t="s">
        <v>5</v>
      </c>
      <c r="G3">
        <v>0</v>
      </c>
      <c r="H3">
        <v>0</v>
      </c>
      <c r="I3">
        <v>0</v>
      </c>
      <c r="K3" s="2" t="s">
        <v>5</v>
      </c>
      <c r="L3">
        <v>0</v>
      </c>
      <c r="M3">
        <v>0</v>
      </c>
      <c r="N3">
        <v>0</v>
      </c>
    </row>
    <row r="4" spans="1:16" x14ac:dyDescent="0.2">
      <c r="A4" t="s">
        <v>6</v>
      </c>
      <c r="B4">
        <v>0</v>
      </c>
      <c r="C4">
        <v>0</v>
      </c>
      <c r="D4">
        <v>0</v>
      </c>
      <c r="F4" s="3" t="s">
        <v>6</v>
      </c>
      <c r="G4">
        <v>0</v>
      </c>
      <c r="H4">
        <v>0</v>
      </c>
      <c r="I4">
        <v>0</v>
      </c>
      <c r="K4" s="3" t="s">
        <v>6</v>
      </c>
      <c r="L4">
        <v>0</v>
      </c>
      <c r="M4">
        <v>0</v>
      </c>
      <c r="N4">
        <v>0</v>
      </c>
    </row>
    <row r="5" spans="1:16" x14ac:dyDescent="0.2">
      <c r="A5" t="s">
        <v>7</v>
      </c>
      <c r="B5">
        <v>0</v>
      </c>
      <c r="C5">
        <v>0</v>
      </c>
      <c r="D5">
        <v>0</v>
      </c>
      <c r="F5" s="2" t="s">
        <v>7</v>
      </c>
      <c r="G5">
        <v>0</v>
      </c>
      <c r="H5">
        <v>0</v>
      </c>
      <c r="I5">
        <v>0</v>
      </c>
      <c r="K5" s="2" t="s">
        <v>7</v>
      </c>
      <c r="L5">
        <v>0</v>
      </c>
      <c r="M5">
        <v>0</v>
      </c>
      <c r="N5">
        <v>0</v>
      </c>
    </row>
    <row r="6" spans="1:16" x14ac:dyDescent="0.2">
      <c r="A6" t="s">
        <v>8</v>
      </c>
      <c r="B6">
        <v>0</v>
      </c>
      <c r="C6">
        <v>0</v>
      </c>
      <c r="D6">
        <v>0</v>
      </c>
      <c r="F6" s="3" t="s">
        <v>8</v>
      </c>
      <c r="G6">
        <v>0</v>
      </c>
      <c r="H6">
        <v>0</v>
      </c>
      <c r="I6">
        <v>0</v>
      </c>
      <c r="K6" s="3" t="s">
        <v>8</v>
      </c>
      <c r="L6">
        <v>0</v>
      </c>
      <c r="M6">
        <v>0</v>
      </c>
      <c r="N6">
        <v>0</v>
      </c>
    </row>
    <row r="7" spans="1:16" x14ac:dyDescent="0.2">
      <c r="A7" t="s">
        <v>9</v>
      </c>
      <c r="B7">
        <v>0</v>
      </c>
      <c r="C7">
        <v>0</v>
      </c>
      <c r="D7">
        <v>0</v>
      </c>
      <c r="F7" s="2" t="s">
        <v>9</v>
      </c>
      <c r="G7">
        <v>0</v>
      </c>
      <c r="H7">
        <v>0</v>
      </c>
      <c r="I7">
        <v>0</v>
      </c>
      <c r="K7" s="2" t="s">
        <v>9</v>
      </c>
      <c r="L7">
        <v>0</v>
      </c>
      <c r="M7">
        <v>0</v>
      </c>
      <c r="N7">
        <v>0</v>
      </c>
    </row>
    <row r="8" spans="1:16" x14ac:dyDescent="0.2">
      <c r="A8" t="s">
        <v>10</v>
      </c>
      <c r="B8">
        <v>0</v>
      </c>
      <c r="C8">
        <v>0</v>
      </c>
      <c r="D8">
        <v>0</v>
      </c>
      <c r="F8" s="3" t="s">
        <v>10</v>
      </c>
      <c r="G8">
        <v>0</v>
      </c>
      <c r="H8">
        <v>0</v>
      </c>
      <c r="I8">
        <v>0</v>
      </c>
      <c r="K8" s="3" t="s">
        <v>10</v>
      </c>
      <c r="L8">
        <v>0</v>
      </c>
      <c r="M8">
        <v>0</v>
      </c>
      <c r="N8">
        <v>0</v>
      </c>
    </row>
    <row r="9" spans="1:16" x14ac:dyDescent="0.2">
      <c r="A9" t="s">
        <v>11</v>
      </c>
      <c r="B9">
        <v>0</v>
      </c>
      <c r="C9">
        <v>0</v>
      </c>
      <c r="D9">
        <v>0</v>
      </c>
      <c r="F9" s="2" t="s">
        <v>11</v>
      </c>
      <c r="G9">
        <v>0</v>
      </c>
      <c r="H9">
        <v>0</v>
      </c>
      <c r="I9">
        <v>0</v>
      </c>
      <c r="K9" s="2" t="s">
        <v>11</v>
      </c>
      <c r="L9">
        <v>0</v>
      </c>
      <c r="M9">
        <v>0</v>
      </c>
      <c r="N9">
        <v>0</v>
      </c>
    </row>
    <row r="10" spans="1:16" x14ac:dyDescent="0.2">
      <c r="A10" t="s">
        <v>12</v>
      </c>
      <c r="B10">
        <v>0</v>
      </c>
      <c r="C10">
        <v>0</v>
      </c>
      <c r="D10">
        <v>0</v>
      </c>
      <c r="F10" s="3" t="s">
        <v>12</v>
      </c>
      <c r="G10">
        <v>0</v>
      </c>
      <c r="H10">
        <v>0</v>
      </c>
      <c r="I10">
        <v>0</v>
      </c>
      <c r="K10" s="3" t="s">
        <v>12</v>
      </c>
      <c r="L10">
        <v>0</v>
      </c>
      <c r="M10">
        <v>0</v>
      </c>
      <c r="N10">
        <v>0</v>
      </c>
    </row>
    <row r="11" spans="1:16" x14ac:dyDescent="0.2">
      <c r="A11" t="s">
        <v>13</v>
      </c>
      <c r="B11">
        <v>1</v>
      </c>
      <c r="C11">
        <v>1</v>
      </c>
      <c r="D11">
        <v>0</v>
      </c>
      <c r="F11" s="2" t="s">
        <v>13</v>
      </c>
      <c r="G11">
        <v>1</v>
      </c>
      <c r="H11">
        <v>0</v>
      </c>
      <c r="I11">
        <v>0</v>
      </c>
      <c r="K11" s="2" t="s">
        <v>13</v>
      </c>
      <c r="L11">
        <v>1</v>
      </c>
      <c r="M11">
        <v>1</v>
      </c>
      <c r="N11">
        <v>0</v>
      </c>
    </row>
    <row r="12" spans="1:16" x14ac:dyDescent="0.2">
      <c r="A12" t="s">
        <v>14</v>
      </c>
      <c r="B12">
        <v>0</v>
      </c>
      <c r="C12">
        <v>0</v>
      </c>
      <c r="D12">
        <v>0</v>
      </c>
      <c r="F12" s="3" t="s">
        <v>14</v>
      </c>
      <c r="G12">
        <v>0</v>
      </c>
      <c r="H12">
        <v>0</v>
      </c>
      <c r="I12">
        <v>0</v>
      </c>
      <c r="K12" s="3" t="s">
        <v>14</v>
      </c>
      <c r="L12">
        <v>0</v>
      </c>
      <c r="M12">
        <v>0</v>
      </c>
      <c r="N12">
        <v>0</v>
      </c>
    </row>
    <row r="13" spans="1:16" x14ac:dyDescent="0.2">
      <c r="A13" t="s">
        <v>15</v>
      </c>
      <c r="B13">
        <v>0</v>
      </c>
      <c r="C13">
        <v>0</v>
      </c>
      <c r="D13">
        <v>0</v>
      </c>
      <c r="F13" s="2" t="s">
        <v>15</v>
      </c>
      <c r="G13">
        <v>0</v>
      </c>
      <c r="H13">
        <v>1</v>
      </c>
      <c r="I13">
        <v>0</v>
      </c>
      <c r="K13" s="2" t="s">
        <v>15</v>
      </c>
      <c r="L13">
        <v>0</v>
      </c>
      <c r="M13">
        <v>0</v>
      </c>
      <c r="N13">
        <v>0</v>
      </c>
    </row>
    <row r="14" spans="1:16" x14ac:dyDescent="0.2">
      <c r="A14" t="s">
        <v>19</v>
      </c>
      <c r="B14">
        <v>1</v>
      </c>
      <c r="C14">
        <v>0</v>
      </c>
      <c r="D14">
        <v>0</v>
      </c>
      <c r="F14" s="3" t="s">
        <v>19</v>
      </c>
      <c r="G14">
        <v>0</v>
      </c>
      <c r="H14">
        <v>0</v>
      </c>
      <c r="I14">
        <v>0</v>
      </c>
      <c r="K14" s="3" t="s">
        <v>19</v>
      </c>
      <c r="L14">
        <v>1</v>
      </c>
      <c r="M14">
        <v>1</v>
      </c>
      <c r="N14">
        <v>0</v>
      </c>
    </row>
    <row r="15" spans="1:16" x14ac:dyDescent="0.2">
      <c r="A15" t="s">
        <v>20</v>
      </c>
      <c r="B15">
        <v>1</v>
      </c>
      <c r="C15">
        <v>1</v>
      </c>
      <c r="D15">
        <v>0</v>
      </c>
      <c r="F15" s="2" t="s">
        <v>20</v>
      </c>
      <c r="G15">
        <v>0</v>
      </c>
      <c r="H15">
        <v>0</v>
      </c>
      <c r="I15">
        <v>0</v>
      </c>
      <c r="K15" s="2" t="s">
        <v>20</v>
      </c>
      <c r="L15">
        <v>1</v>
      </c>
      <c r="M15">
        <v>0</v>
      </c>
      <c r="N15">
        <v>0</v>
      </c>
    </row>
    <row r="16" spans="1:16" x14ac:dyDescent="0.2">
      <c r="A16" t="s">
        <v>21</v>
      </c>
      <c r="B16">
        <v>1</v>
      </c>
      <c r="C16">
        <v>1</v>
      </c>
      <c r="D16">
        <v>0</v>
      </c>
      <c r="F16" s="3" t="s">
        <v>21</v>
      </c>
      <c r="G16">
        <v>1</v>
      </c>
      <c r="H16">
        <v>1</v>
      </c>
      <c r="I16">
        <v>0</v>
      </c>
      <c r="K16" s="3" t="s">
        <v>21</v>
      </c>
      <c r="L16">
        <v>1</v>
      </c>
      <c r="M16">
        <v>0</v>
      </c>
      <c r="N16">
        <v>0</v>
      </c>
    </row>
    <row r="17" spans="1:16" x14ac:dyDescent="0.2">
      <c r="A17" t="s">
        <v>22</v>
      </c>
      <c r="B17">
        <v>1</v>
      </c>
      <c r="C17">
        <v>1</v>
      </c>
      <c r="D17">
        <v>0</v>
      </c>
      <c r="F17" s="2" t="s">
        <v>22</v>
      </c>
      <c r="G17">
        <v>0</v>
      </c>
      <c r="H17">
        <v>1</v>
      </c>
      <c r="I17">
        <v>0</v>
      </c>
      <c r="K17" s="2" t="s">
        <v>22</v>
      </c>
      <c r="L17">
        <v>1</v>
      </c>
      <c r="M17">
        <v>0</v>
      </c>
      <c r="N17">
        <v>0</v>
      </c>
    </row>
    <row r="18" spans="1:16" x14ac:dyDescent="0.2">
      <c r="A18" t="s">
        <v>23</v>
      </c>
      <c r="B18">
        <v>1</v>
      </c>
      <c r="C18">
        <v>1</v>
      </c>
      <c r="D18">
        <v>0</v>
      </c>
      <c r="F18" s="3" t="s">
        <v>23</v>
      </c>
      <c r="G18">
        <v>1</v>
      </c>
      <c r="H18">
        <v>1</v>
      </c>
      <c r="I18">
        <v>0</v>
      </c>
      <c r="K18" s="3" t="s">
        <v>23</v>
      </c>
      <c r="L18">
        <v>1</v>
      </c>
      <c r="M18">
        <v>1</v>
      </c>
      <c r="N18">
        <v>1</v>
      </c>
    </row>
    <row r="19" spans="1:16" x14ac:dyDescent="0.2">
      <c r="A19" t="s">
        <v>24</v>
      </c>
      <c r="B19">
        <v>1</v>
      </c>
      <c r="C19">
        <v>1</v>
      </c>
      <c r="D19">
        <v>1</v>
      </c>
      <c r="F19" s="2" t="s">
        <v>24</v>
      </c>
      <c r="G19">
        <v>1</v>
      </c>
      <c r="H19">
        <v>1</v>
      </c>
      <c r="I19">
        <v>0</v>
      </c>
      <c r="K19" s="2" t="s">
        <v>24</v>
      </c>
      <c r="L19">
        <v>1</v>
      </c>
      <c r="M19">
        <v>1</v>
      </c>
      <c r="N19">
        <v>1</v>
      </c>
    </row>
    <row r="20" spans="1:16" x14ac:dyDescent="0.2">
      <c r="A20" t="s">
        <v>25</v>
      </c>
      <c r="B20">
        <v>1</v>
      </c>
      <c r="C20">
        <v>1</v>
      </c>
      <c r="D20">
        <v>1</v>
      </c>
      <c r="F20" s="3" t="s">
        <v>25</v>
      </c>
      <c r="G20">
        <v>1</v>
      </c>
      <c r="H20">
        <v>1</v>
      </c>
      <c r="I20">
        <v>1</v>
      </c>
      <c r="K20" s="3" t="s">
        <v>25</v>
      </c>
      <c r="L20">
        <v>1</v>
      </c>
      <c r="M20">
        <v>1</v>
      </c>
      <c r="N20">
        <v>1</v>
      </c>
    </row>
    <row r="21" spans="1:16" x14ac:dyDescent="0.2">
      <c r="A21" t="s">
        <v>26</v>
      </c>
      <c r="B21">
        <v>1</v>
      </c>
      <c r="C21">
        <v>1</v>
      </c>
      <c r="D21">
        <v>1</v>
      </c>
      <c r="F21" s="2" t="s">
        <v>26</v>
      </c>
      <c r="G21">
        <v>1</v>
      </c>
      <c r="H21">
        <v>1</v>
      </c>
      <c r="I21">
        <v>1</v>
      </c>
      <c r="K21" s="2" t="s">
        <v>26</v>
      </c>
      <c r="L21">
        <v>1</v>
      </c>
      <c r="M21">
        <v>1</v>
      </c>
      <c r="N21">
        <v>1</v>
      </c>
    </row>
    <row r="22" spans="1:16" x14ac:dyDescent="0.2">
      <c r="A22" t="s">
        <v>27</v>
      </c>
      <c r="B22">
        <v>1</v>
      </c>
      <c r="C22">
        <v>1</v>
      </c>
      <c r="D22">
        <v>1</v>
      </c>
      <c r="F22" s="3" t="s">
        <v>27</v>
      </c>
      <c r="G22">
        <v>1</v>
      </c>
      <c r="H22">
        <v>1</v>
      </c>
      <c r="I22">
        <v>1</v>
      </c>
      <c r="K22" s="3" t="s">
        <v>27</v>
      </c>
      <c r="L22">
        <v>1</v>
      </c>
      <c r="M22">
        <v>1</v>
      </c>
      <c r="N22">
        <v>1</v>
      </c>
    </row>
    <row r="23" spans="1:16" x14ac:dyDescent="0.2">
      <c r="A23">
        <f>COUNT(Tabelle2[Markergröße in Pixel])</f>
        <v>0</v>
      </c>
      <c r="B23">
        <f>SUM(Tabelle2[Abstand 10cm])/20</f>
        <v>0.5</v>
      </c>
      <c r="C23">
        <f>SUM(Tabelle2[Abstand 20 cm])/20</f>
        <v>0.45</v>
      </c>
      <c r="D23">
        <f>SUM(Tabelle2[Abstand 30cm])/20</f>
        <v>0.2</v>
      </c>
      <c r="F23" s="6"/>
      <c r="G23" s="7">
        <f>SUM(Tabelle3[Abstand 10cm])/20</f>
        <v>0.35</v>
      </c>
      <c r="H23" s="7">
        <f>SUM(Tabelle3[Abstand 20 cm])/20</f>
        <v>0.4</v>
      </c>
      <c r="I23" s="7">
        <f>SUM(Tabelle3[Abstand 30cm])/20</f>
        <v>0.15</v>
      </c>
      <c r="K23" s="6"/>
      <c r="L23" s="7">
        <f>SUM(Tabelle35[Abstand 10cm])/20</f>
        <v>0.5</v>
      </c>
      <c r="M23" s="7">
        <f>SUM(Tabelle35[Abstand 20 cm])/20</f>
        <v>0.35</v>
      </c>
      <c r="N23" s="7">
        <f>SUM(Tabelle35[Abstand 30cm])/20</f>
        <v>0.25</v>
      </c>
    </row>
    <row r="24" spans="1:16" x14ac:dyDescent="0.2">
      <c r="B24">
        <f>_xlfn.STDEV.P(Tabelle2[[#Data],[#Totals],[Abstand 10cm]])</f>
        <v>0.4879500364742666</v>
      </c>
      <c r="C24">
        <f>_xlfn.STDEV.P(Tabelle2[[#Data],[#Totals],[Abstand 20 cm]])</f>
        <v>0.48550415622761228</v>
      </c>
      <c r="D24">
        <f>_xlfn.STDEV.P(Tabelle2[[#Data],[#Totals],[Abstand 30cm]])</f>
        <v>0.39036002917941331</v>
      </c>
    </row>
    <row r="29" spans="1:16" x14ac:dyDescent="0.2">
      <c r="A29" s="11" t="s">
        <v>45</v>
      </c>
      <c r="B29" s="11"/>
      <c r="C29" s="11"/>
      <c r="F29" s="11" t="s">
        <v>43</v>
      </c>
      <c r="G29" s="11"/>
      <c r="H29" s="11"/>
      <c r="I29" s="11"/>
      <c r="J29" s="8"/>
      <c r="K29" s="11" t="s">
        <v>44</v>
      </c>
      <c r="L29" s="11"/>
      <c r="M29" s="11"/>
      <c r="N29" s="11"/>
      <c r="O29" s="8"/>
      <c r="P29" s="8"/>
    </row>
    <row r="30" spans="1:16" ht="15.75" x14ac:dyDescent="0.25">
      <c r="A30" t="s">
        <v>4</v>
      </c>
      <c r="B30" t="s">
        <v>16</v>
      </c>
      <c r="C30" t="s">
        <v>17</v>
      </c>
      <c r="D30" t="s">
        <v>18</v>
      </c>
      <c r="F30" s="4" t="s">
        <v>4</v>
      </c>
      <c r="G30" s="4" t="s">
        <v>16</v>
      </c>
      <c r="H30" s="4" t="s">
        <v>17</v>
      </c>
      <c r="I30" s="5" t="s">
        <v>18</v>
      </c>
      <c r="K30" s="4" t="s">
        <v>4</v>
      </c>
      <c r="L30" s="4" t="s">
        <v>16</v>
      </c>
      <c r="M30" s="4" t="s">
        <v>17</v>
      </c>
      <c r="N30" s="5" t="s">
        <v>18</v>
      </c>
    </row>
    <row r="31" spans="1:16" x14ac:dyDescent="0.2">
      <c r="A31" t="s">
        <v>5</v>
      </c>
      <c r="B31">
        <v>0</v>
      </c>
      <c r="C31">
        <v>0</v>
      </c>
      <c r="D31">
        <v>0</v>
      </c>
      <c r="F31" s="2" t="s">
        <v>5</v>
      </c>
      <c r="G31">
        <v>0</v>
      </c>
      <c r="H31">
        <v>0</v>
      </c>
      <c r="I31">
        <v>0</v>
      </c>
      <c r="K31" s="2" t="s">
        <v>5</v>
      </c>
      <c r="L31">
        <v>0</v>
      </c>
      <c r="M31">
        <v>0</v>
      </c>
      <c r="N31">
        <v>0</v>
      </c>
    </row>
    <row r="32" spans="1:16" x14ac:dyDescent="0.2">
      <c r="A32" t="s">
        <v>6</v>
      </c>
      <c r="B32">
        <v>0</v>
      </c>
      <c r="C32">
        <v>0</v>
      </c>
      <c r="D32">
        <v>0</v>
      </c>
      <c r="F32" s="3" t="s">
        <v>6</v>
      </c>
      <c r="G32">
        <v>0</v>
      </c>
      <c r="H32">
        <v>0</v>
      </c>
      <c r="I32">
        <v>0</v>
      </c>
      <c r="K32" s="3" t="s">
        <v>6</v>
      </c>
      <c r="L32">
        <v>0</v>
      </c>
      <c r="M32">
        <v>0</v>
      </c>
      <c r="N32">
        <v>0</v>
      </c>
    </row>
    <row r="33" spans="1:14" x14ac:dyDescent="0.2">
      <c r="A33" t="s">
        <v>7</v>
      </c>
      <c r="B33">
        <v>0</v>
      </c>
      <c r="C33">
        <v>0</v>
      </c>
      <c r="D33">
        <v>0</v>
      </c>
      <c r="F33" s="2" t="s">
        <v>7</v>
      </c>
      <c r="G33">
        <v>0</v>
      </c>
      <c r="H33">
        <v>0</v>
      </c>
      <c r="I33">
        <v>0</v>
      </c>
      <c r="K33" s="2" t="s">
        <v>7</v>
      </c>
      <c r="L33">
        <v>0</v>
      </c>
      <c r="M33">
        <v>0</v>
      </c>
      <c r="N33">
        <v>0</v>
      </c>
    </row>
    <row r="34" spans="1:14" x14ac:dyDescent="0.2">
      <c r="A34" t="s">
        <v>8</v>
      </c>
      <c r="B34">
        <v>0</v>
      </c>
      <c r="C34">
        <v>0</v>
      </c>
      <c r="D34">
        <v>0</v>
      </c>
      <c r="F34" s="3" t="s">
        <v>8</v>
      </c>
      <c r="G34">
        <v>0</v>
      </c>
      <c r="H34">
        <v>0</v>
      </c>
      <c r="I34">
        <v>0</v>
      </c>
      <c r="K34" s="3" t="s">
        <v>8</v>
      </c>
      <c r="L34">
        <v>0</v>
      </c>
      <c r="M34">
        <v>0</v>
      </c>
      <c r="N34">
        <v>0</v>
      </c>
    </row>
    <row r="35" spans="1:14" x14ac:dyDescent="0.2">
      <c r="A35" t="s">
        <v>9</v>
      </c>
      <c r="B35">
        <v>0</v>
      </c>
      <c r="C35">
        <v>0</v>
      </c>
      <c r="D35">
        <v>0</v>
      </c>
      <c r="F35" s="2" t="s">
        <v>9</v>
      </c>
      <c r="G35">
        <v>0</v>
      </c>
      <c r="H35">
        <v>0</v>
      </c>
      <c r="I35">
        <v>0</v>
      </c>
      <c r="K35" s="2" t="s">
        <v>9</v>
      </c>
      <c r="L35">
        <v>0</v>
      </c>
      <c r="M35">
        <v>0</v>
      </c>
      <c r="N35">
        <v>0</v>
      </c>
    </row>
    <row r="36" spans="1:14" x14ac:dyDescent="0.2">
      <c r="A36" t="s">
        <v>10</v>
      </c>
      <c r="B36">
        <v>1</v>
      </c>
      <c r="C36">
        <v>0</v>
      </c>
      <c r="D36">
        <v>0</v>
      </c>
      <c r="F36" s="3" t="s">
        <v>10</v>
      </c>
      <c r="G36">
        <v>0</v>
      </c>
      <c r="H36">
        <v>0</v>
      </c>
      <c r="I36">
        <v>0</v>
      </c>
      <c r="K36" s="3" t="s">
        <v>10</v>
      </c>
      <c r="L36">
        <v>0</v>
      </c>
      <c r="M36">
        <v>0</v>
      </c>
      <c r="N36">
        <v>0</v>
      </c>
    </row>
    <row r="37" spans="1:14" x14ac:dyDescent="0.2">
      <c r="A37" t="s">
        <v>11</v>
      </c>
      <c r="B37">
        <v>0</v>
      </c>
      <c r="C37">
        <v>0</v>
      </c>
      <c r="D37">
        <v>0</v>
      </c>
      <c r="F37" s="2" t="s">
        <v>11</v>
      </c>
      <c r="G37">
        <v>0</v>
      </c>
      <c r="H37">
        <v>0</v>
      </c>
      <c r="I37">
        <v>0</v>
      </c>
      <c r="K37" s="2" t="s">
        <v>11</v>
      </c>
      <c r="L37">
        <v>0</v>
      </c>
      <c r="M37">
        <v>0</v>
      </c>
      <c r="N37">
        <v>0</v>
      </c>
    </row>
    <row r="38" spans="1:14" x14ac:dyDescent="0.2">
      <c r="A38" t="s">
        <v>12</v>
      </c>
      <c r="B38">
        <v>0</v>
      </c>
      <c r="C38">
        <v>0</v>
      </c>
      <c r="D38">
        <v>0</v>
      </c>
      <c r="F38" s="3" t="s">
        <v>12</v>
      </c>
      <c r="G38">
        <v>0</v>
      </c>
      <c r="H38">
        <v>0</v>
      </c>
      <c r="I38">
        <v>0</v>
      </c>
      <c r="K38" s="3" t="s">
        <v>12</v>
      </c>
      <c r="L38">
        <v>0</v>
      </c>
      <c r="M38">
        <v>0</v>
      </c>
      <c r="N38">
        <v>0</v>
      </c>
    </row>
    <row r="39" spans="1:14" x14ac:dyDescent="0.2">
      <c r="A39" t="s">
        <v>13</v>
      </c>
      <c r="B39">
        <v>1</v>
      </c>
      <c r="C39">
        <v>0</v>
      </c>
      <c r="D39">
        <v>0</v>
      </c>
      <c r="F39" s="2" t="s">
        <v>13</v>
      </c>
      <c r="G39">
        <v>0</v>
      </c>
      <c r="H39">
        <v>0</v>
      </c>
      <c r="I39">
        <v>0</v>
      </c>
      <c r="K39" s="2" t="s">
        <v>13</v>
      </c>
      <c r="L39">
        <v>0</v>
      </c>
      <c r="M39">
        <v>0</v>
      </c>
      <c r="N39">
        <v>0</v>
      </c>
    </row>
    <row r="40" spans="1:14" x14ac:dyDescent="0.2">
      <c r="A40" t="s">
        <v>14</v>
      </c>
      <c r="B40">
        <v>0</v>
      </c>
      <c r="C40">
        <v>0</v>
      </c>
      <c r="D40">
        <v>0</v>
      </c>
      <c r="F40" s="3" t="s">
        <v>14</v>
      </c>
      <c r="G40">
        <v>0</v>
      </c>
      <c r="H40">
        <v>0</v>
      </c>
      <c r="I40">
        <v>0</v>
      </c>
      <c r="K40" s="3" t="s">
        <v>14</v>
      </c>
      <c r="L40">
        <v>0</v>
      </c>
      <c r="M40">
        <v>0</v>
      </c>
      <c r="N40">
        <v>0</v>
      </c>
    </row>
    <row r="41" spans="1:14" x14ac:dyDescent="0.2">
      <c r="A41" t="s">
        <v>15</v>
      </c>
      <c r="B41">
        <v>0</v>
      </c>
      <c r="C41">
        <v>0</v>
      </c>
      <c r="D41">
        <v>0</v>
      </c>
      <c r="F41" s="2" t="s">
        <v>15</v>
      </c>
      <c r="G41">
        <v>0</v>
      </c>
      <c r="H41">
        <v>0</v>
      </c>
      <c r="I41">
        <v>0</v>
      </c>
      <c r="K41" s="2" t="s">
        <v>15</v>
      </c>
      <c r="L41">
        <v>0</v>
      </c>
      <c r="M41">
        <v>0</v>
      </c>
      <c r="N41">
        <v>0</v>
      </c>
    </row>
    <row r="42" spans="1:14" x14ac:dyDescent="0.2">
      <c r="A42" t="s">
        <v>19</v>
      </c>
      <c r="B42">
        <v>1</v>
      </c>
      <c r="C42">
        <v>0</v>
      </c>
      <c r="D42">
        <v>0</v>
      </c>
      <c r="F42" s="3" t="s">
        <v>19</v>
      </c>
      <c r="G42">
        <v>0</v>
      </c>
      <c r="H42">
        <v>0</v>
      </c>
      <c r="I42">
        <v>0</v>
      </c>
      <c r="K42" s="3" t="s">
        <v>19</v>
      </c>
      <c r="L42">
        <v>0</v>
      </c>
      <c r="M42">
        <v>0</v>
      </c>
      <c r="N42">
        <v>0</v>
      </c>
    </row>
    <row r="43" spans="1:14" x14ac:dyDescent="0.2">
      <c r="A43" t="s">
        <v>20</v>
      </c>
      <c r="B43">
        <v>0</v>
      </c>
      <c r="C43">
        <v>0</v>
      </c>
      <c r="D43">
        <v>0</v>
      </c>
      <c r="F43" s="2" t="s">
        <v>20</v>
      </c>
      <c r="G43">
        <v>0</v>
      </c>
      <c r="H43">
        <v>0</v>
      </c>
      <c r="I43">
        <v>0</v>
      </c>
      <c r="K43" s="2" t="s">
        <v>20</v>
      </c>
      <c r="L43">
        <v>0</v>
      </c>
      <c r="M43">
        <v>0</v>
      </c>
      <c r="N43">
        <v>0</v>
      </c>
    </row>
    <row r="44" spans="1:14" x14ac:dyDescent="0.2">
      <c r="A44" t="s">
        <v>21</v>
      </c>
      <c r="B44">
        <v>0</v>
      </c>
      <c r="C44">
        <v>0</v>
      </c>
      <c r="D44">
        <v>0</v>
      </c>
      <c r="F44" s="3" t="s">
        <v>21</v>
      </c>
      <c r="G44">
        <v>0</v>
      </c>
      <c r="H44">
        <v>0</v>
      </c>
      <c r="I44">
        <v>0</v>
      </c>
      <c r="K44" s="3" t="s">
        <v>21</v>
      </c>
      <c r="L44">
        <v>0</v>
      </c>
      <c r="M44">
        <v>0</v>
      </c>
      <c r="N44">
        <v>0</v>
      </c>
    </row>
    <row r="45" spans="1:14" x14ac:dyDescent="0.2">
      <c r="A45" t="s">
        <v>22</v>
      </c>
      <c r="B45">
        <v>1</v>
      </c>
      <c r="C45">
        <v>0</v>
      </c>
      <c r="D45">
        <v>0</v>
      </c>
      <c r="F45" s="2" t="s">
        <v>22</v>
      </c>
      <c r="G45">
        <v>1</v>
      </c>
      <c r="H45">
        <v>0</v>
      </c>
      <c r="I45">
        <v>0</v>
      </c>
      <c r="K45" s="2" t="s">
        <v>22</v>
      </c>
      <c r="L45">
        <v>0</v>
      </c>
      <c r="M45">
        <v>0</v>
      </c>
      <c r="N45">
        <v>0</v>
      </c>
    </row>
    <row r="46" spans="1:14" x14ac:dyDescent="0.2">
      <c r="A46" t="s">
        <v>23</v>
      </c>
      <c r="B46">
        <v>1</v>
      </c>
      <c r="C46">
        <v>0</v>
      </c>
      <c r="D46">
        <v>0</v>
      </c>
      <c r="F46" s="3" t="s">
        <v>23</v>
      </c>
      <c r="G46">
        <v>1</v>
      </c>
      <c r="H46">
        <v>1</v>
      </c>
      <c r="I46">
        <v>0</v>
      </c>
      <c r="K46" s="3" t="s">
        <v>23</v>
      </c>
      <c r="L46">
        <v>0</v>
      </c>
      <c r="M46">
        <v>1</v>
      </c>
      <c r="N46">
        <v>0</v>
      </c>
    </row>
    <row r="47" spans="1:14" x14ac:dyDescent="0.2">
      <c r="A47" t="s">
        <v>24</v>
      </c>
      <c r="B47">
        <v>1</v>
      </c>
      <c r="C47">
        <v>0</v>
      </c>
      <c r="D47">
        <v>0</v>
      </c>
      <c r="F47" s="2" t="s">
        <v>24</v>
      </c>
      <c r="G47">
        <v>1</v>
      </c>
      <c r="H47">
        <v>1</v>
      </c>
      <c r="I47">
        <v>0</v>
      </c>
      <c r="K47" s="2" t="s">
        <v>24</v>
      </c>
      <c r="L47">
        <v>0</v>
      </c>
      <c r="M47">
        <v>1</v>
      </c>
      <c r="N47">
        <v>0</v>
      </c>
    </row>
    <row r="48" spans="1:14" x14ac:dyDescent="0.2">
      <c r="A48" t="s">
        <v>25</v>
      </c>
      <c r="B48">
        <v>0</v>
      </c>
      <c r="C48">
        <v>0</v>
      </c>
      <c r="D48">
        <v>0</v>
      </c>
      <c r="F48" s="3" t="s">
        <v>25</v>
      </c>
      <c r="G48">
        <v>1</v>
      </c>
      <c r="H48">
        <v>1</v>
      </c>
      <c r="I48">
        <v>0</v>
      </c>
      <c r="K48" s="3" t="s">
        <v>25</v>
      </c>
      <c r="L48">
        <v>0</v>
      </c>
      <c r="M48">
        <v>1</v>
      </c>
      <c r="N48">
        <v>0</v>
      </c>
    </row>
    <row r="49" spans="1:14" x14ac:dyDescent="0.2">
      <c r="A49" t="s">
        <v>26</v>
      </c>
      <c r="B49">
        <v>1</v>
      </c>
      <c r="C49">
        <v>0</v>
      </c>
      <c r="D49">
        <v>0</v>
      </c>
      <c r="F49" s="2" t="s">
        <v>26</v>
      </c>
      <c r="G49">
        <v>1</v>
      </c>
      <c r="H49">
        <v>1</v>
      </c>
      <c r="I49">
        <v>0</v>
      </c>
      <c r="K49" s="2" t="s">
        <v>26</v>
      </c>
      <c r="L49">
        <v>0</v>
      </c>
      <c r="M49">
        <v>1</v>
      </c>
      <c r="N49">
        <v>1</v>
      </c>
    </row>
    <row r="50" spans="1:14" x14ac:dyDescent="0.2">
      <c r="A50" t="s">
        <v>27</v>
      </c>
      <c r="B50">
        <v>1</v>
      </c>
      <c r="C50">
        <v>1</v>
      </c>
      <c r="D50">
        <v>1</v>
      </c>
      <c r="F50" s="3" t="s">
        <v>27</v>
      </c>
      <c r="G50">
        <v>1</v>
      </c>
      <c r="H50">
        <v>1</v>
      </c>
      <c r="I50">
        <v>0</v>
      </c>
      <c r="K50" s="3" t="s">
        <v>27</v>
      </c>
      <c r="L50">
        <v>0</v>
      </c>
      <c r="M50">
        <v>1</v>
      </c>
      <c r="N50">
        <v>1</v>
      </c>
    </row>
    <row r="51" spans="1:14" x14ac:dyDescent="0.2">
      <c r="A51">
        <f>COUNT(Tabelle22[Markergröße in Pixel])</f>
        <v>0</v>
      </c>
      <c r="B51">
        <f>SUM(Tabelle22[Abstand 10cm])/20*100</f>
        <v>40</v>
      </c>
      <c r="C51">
        <f>SUM(Tabelle22[Abstand 20 cm])/20*100</f>
        <v>5</v>
      </c>
      <c r="D51">
        <f>SUM(Tabelle22[Abstand 30cm])/20*100</f>
        <v>5</v>
      </c>
      <c r="F51" s="6"/>
      <c r="G51" s="7">
        <f>SUM(Tabelle36[Abstand 10cm])/20*100</f>
        <v>30</v>
      </c>
      <c r="H51" s="7">
        <f>SUM(Tabelle36[Abstand 20 cm])/20*100</f>
        <v>25</v>
      </c>
      <c r="I51" s="7">
        <f>SUM(Tabelle36[Abstand 30cm])/20*100</f>
        <v>0</v>
      </c>
      <c r="K51" s="6"/>
      <c r="L51" s="7">
        <f>SUM(Tabelle3516[Abstand 10cm])/20*100</f>
        <v>0</v>
      </c>
      <c r="M51" s="7">
        <f>SUM(Tabelle3516[Abstand 20 cm])/20*100</f>
        <v>25</v>
      </c>
      <c r="N51" s="7">
        <f>SUM(Tabelle3516[Abstand 30cm])/20*100</f>
        <v>10</v>
      </c>
    </row>
    <row r="57" spans="1:14" x14ac:dyDescent="0.2">
      <c r="A57" s="11" t="s">
        <v>47</v>
      </c>
      <c r="B57" s="11"/>
      <c r="C57" s="11"/>
      <c r="F57" s="11" t="s">
        <v>48</v>
      </c>
      <c r="G57" s="11"/>
      <c r="H57" s="11"/>
      <c r="I57" s="11"/>
      <c r="J57" s="8"/>
      <c r="K57" s="11" t="s">
        <v>49</v>
      </c>
      <c r="L57" s="11"/>
      <c r="M57" s="11"/>
      <c r="N57" s="11"/>
    </row>
    <row r="58" spans="1:14" ht="15.75" x14ac:dyDescent="0.25">
      <c r="A58" t="s">
        <v>4</v>
      </c>
      <c r="B58" t="s">
        <v>16</v>
      </c>
      <c r="C58" t="s">
        <v>17</v>
      </c>
      <c r="D58" t="s">
        <v>18</v>
      </c>
      <c r="F58" s="4" t="s">
        <v>4</v>
      </c>
      <c r="G58" s="4" t="s">
        <v>16</v>
      </c>
      <c r="H58" s="4" t="s">
        <v>17</v>
      </c>
      <c r="I58" s="5" t="s">
        <v>18</v>
      </c>
      <c r="K58" s="4" t="s">
        <v>4</v>
      </c>
      <c r="L58" s="4" t="s">
        <v>16</v>
      </c>
      <c r="M58" s="4" t="s">
        <v>17</v>
      </c>
      <c r="N58" s="5" t="s">
        <v>18</v>
      </c>
    </row>
    <row r="59" spans="1:14" x14ac:dyDescent="0.2">
      <c r="A59" t="s">
        <v>5</v>
      </c>
      <c r="B59">
        <v>0</v>
      </c>
      <c r="C59">
        <v>0</v>
      </c>
      <c r="D59">
        <v>0</v>
      </c>
      <c r="F59" s="2" t="s">
        <v>5</v>
      </c>
      <c r="G59">
        <v>0</v>
      </c>
      <c r="H59">
        <v>0</v>
      </c>
      <c r="I59">
        <v>0</v>
      </c>
      <c r="K59" s="2" t="s">
        <v>5</v>
      </c>
      <c r="L59">
        <v>0</v>
      </c>
      <c r="M59">
        <v>0</v>
      </c>
      <c r="N59">
        <v>0</v>
      </c>
    </row>
    <row r="60" spans="1:14" x14ac:dyDescent="0.2">
      <c r="A60" t="s">
        <v>6</v>
      </c>
      <c r="B60">
        <v>0</v>
      </c>
      <c r="C60">
        <v>0</v>
      </c>
      <c r="D60">
        <v>0</v>
      </c>
      <c r="F60" s="3" t="s">
        <v>6</v>
      </c>
      <c r="G60">
        <v>0</v>
      </c>
      <c r="H60">
        <v>0</v>
      </c>
      <c r="I60">
        <v>0</v>
      </c>
      <c r="K60" s="3" t="s">
        <v>6</v>
      </c>
      <c r="L60">
        <v>0</v>
      </c>
      <c r="M60">
        <v>0</v>
      </c>
      <c r="N60">
        <v>0</v>
      </c>
    </row>
    <row r="61" spans="1:14" x14ac:dyDescent="0.2">
      <c r="A61" t="s">
        <v>7</v>
      </c>
      <c r="B61">
        <v>0</v>
      </c>
      <c r="C61">
        <v>0</v>
      </c>
      <c r="D61">
        <v>0</v>
      </c>
      <c r="F61" s="2" t="s">
        <v>7</v>
      </c>
      <c r="G61">
        <v>0</v>
      </c>
      <c r="H61">
        <v>0</v>
      </c>
      <c r="I61">
        <v>0</v>
      </c>
      <c r="K61" s="2" t="s">
        <v>7</v>
      </c>
      <c r="L61">
        <v>0</v>
      </c>
      <c r="M61">
        <v>0</v>
      </c>
      <c r="N61">
        <v>0</v>
      </c>
    </row>
    <row r="62" spans="1:14" x14ac:dyDescent="0.2">
      <c r="A62" t="s">
        <v>8</v>
      </c>
      <c r="B62">
        <v>0</v>
      </c>
      <c r="C62">
        <v>0</v>
      </c>
      <c r="D62">
        <v>0</v>
      </c>
      <c r="F62" s="3" t="s">
        <v>8</v>
      </c>
      <c r="G62">
        <v>0</v>
      </c>
      <c r="H62">
        <v>0</v>
      </c>
      <c r="I62">
        <v>0</v>
      </c>
      <c r="K62" s="3" t="s">
        <v>8</v>
      </c>
      <c r="L62">
        <v>0</v>
      </c>
      <c r="M62">
        <v>0</v>
      </c>
      <c r="N62">
        <v>0</v>
      </c>
    </row>
    <row r="63" spans="1:14" x14ac:dyDescent="0.2">
      <c r="A63" t="s">
        <v>9</v>
      </c>
      <c r="B63">
        <v>0</v>
      </c>
      <c r="C63">
        <v>0</v>
      </c>
      <c r="D63">
        <v>0</v>
      </c>
      <c r="F63" s="2" t="s">
        <v>9</v>
      </c>
      <c r="G63">
        <v>0</v>
      </c>
      <c r="H63">
        <v>0</v>
      </c>
      <c r="I63">
        <v>0</v>
      </c>
      <c r="K63" s="2" t="s">
        <v>9</v>
      </c>
      <c r="L63">
        <v>0</v>
      </c>
      <c r="M63">
        <v>0</v>
      </c>
      <c r="N63">
        <v>0</v>
      </c>
    </row>
    <row r="64" spans="1:14" x14ac:dyDescent="0.2">
      <c r="A64" t="s">
        <v>10</v>
      </c>
      <c r="B64">
        <v>0</v>
      </c>
      <c r="C64">
        <v>0</v>
      </c>
      <c r="D64">
        <v>0</v>
      </c>
      <c r="F64" s="3" t="s">
        <v>10</v>
      </c>
      <c r="G64">
        <v>0</v>
      </c>
      <c r="H64">
        <v>0</v>
      </c>
      <c r="I64">
        <v>0</v>
      </c>
      <c r="K64" s="3" t="s">
        <v>10</v>
      </c>
      <c r="L64">
        <v>0</v>
      </c>
      <c r="M64">
        <v>0</v>
      </c>
      <c r="N64">
        <v>0</v>
      </c>
    </row>
    <row r="65" spans="1:14" x14ac:dyDescent="0.2">
      <c r="A65" t="s">
        <v>11</v>
      </c>
      <c r="B65">
        <v>0</v>
      </c>
      <c r="C65">
        <v>0</v>
      </c>
      <c r="D65">
        <v>0</v>
      </c>
      <c r="F65" s="2" t="s">
        <v>11</v>
      </c>
      <c r="G65">
        <v>0</v>
      </c>
      <c r="H65">
        <v>0</v>
      </c>
      <c r="I65">
        <v>0</v>
      </c>
      <c r="K65" s="2" t="s">
        <v>11</v>
      </c>
      <c r="L65">
        <v>0</v>
      </c>
      <c r="M65">
        <v>0</v>
      </c>
      <c r="N65">
        <v>0</v>
      </c>
    </row>
    <row r="66" spans="1:14" x14ac:dyDescent="0.2">
      <c r="A66" t="s">
        <v>12</v>
      </c>
      <c r="B66">
        <v>0</v>
      </c>
      <c r="C66">
        <v>0</v>
      </c>
      <c r="D66">
        <v>0</v>
      </c>
      <c r="F66" s="3" t="s">
        <v>12</v>
      </c>
      <c r="G66">
        <v>0</v>
      </c>
      <c r="H66">
        <v>0</v>
      </c>
      <c r="I66">
        <v>0</v>
      </c>
      <c r="K66" s="3" t="s">
        <v>12</v>
      </c>
      <c r="L66">
        <v>0</v>
      </c>
      <c r="M66">
        <v>0</v>
      </c>
      <c r="N66">
        <v>0</v>
      </c>
    </row>
    <row r="67" spans="1:14" x14ac:dyDescent="0.2">
      <c r="A67" t="s">
        <v>13</v>
      </c>
      <c r="B67">
        <v>0</v>
      </c>
      <c r="C67">
        <v>0</v>
      </c>
      <c r="D67">
        <v>0</v>
      </c>
      <c r="F67" s="2" t="s">
        <v>13</v>
      </c>
      <c r="G67">
        <v>1</v>
      </c>
      <c r="H67">
        <v>0</v>
      </c>
      <c r="I67">
        <v>0</v>
      </c>
      <c r="K67" s="2" t="s">
        <v>13</v>
      </c>
      <c r="L67">
        <v>1</v>
      </c>
      <c r="M67">
        <v>0</v>
      </c>
      <c r="N67">
        <v>0</v>
      </c>
    </row>
    <row r="68" spans="1:14" x14ac:dyDescent="0.2">
      <c r="A68" t="s">
        <v>14</v>
      </c>
      <c r="B68">
        <v>0</v>
      </c>
      <c r="C68">
        <v>0</v>
      </c>
      <c r="D68">
        <v>0</v>
      </c>
      <c r="F68" s="3" t="s">
        <v>14</v>
      </c>
      <c r="G68">
        <v>0</v>
      </c>
      <c r="H68">
        <v>0</v>
      </c>
      <c r="I68">
        <v>0</v>
      </c>
      <c r="K68" s="3" t="s">
        <v>14</v>
      </c>
      <c r="L68">
        <v>0</v>
      </c>
      <c r="M68">
        <v>0</v>
      </c>
      <c r="N68">
        <v>0</v>
      </c>
    </row>
    <row r="69" spans="1:14" x14ac:dyDescent="0.2">
      <c r="A69" t="s">
        <v>15</v>
      </c>
      <c r="B69">
        <v>0</v>
      </c>
      <c r="C69">
        <v>0</v>
      </c>
      <c r="D69">
        <v>0</v>
      </c>
      <c r="F69" s="2" t="s">
        <v>15</v>
      </c>
      <c r="G69">
        <v>0</v>
      </c>
      <c r="H69">
        <v>0</v>
      </c>
      <c r="I69">
        <v>0</v>
      </c>
      <c r="K69" s="2" t="s">
        <v>15</v>
      </c>
      <c r="L69">
        <v>1</v>
      </c>
      <c r="M69">
        <v>0</v>
      </c>
      <c r="N69">
        <v>0</v>
      </c>
    </row>
    <row r="70" spans="1:14" x14ac:dyDescent="0.2">
      <c r="A70" t="s">
        <v>19</v>
      </c>
      <c r="B70">
        <v>0</v>
      </c>
      <c r="C70">
        <v>0</v>
      </c>
      <c r="D70">
        <v>0</v>
      </c>
      <c r="F70" s="3" t="s">
        <v>19</v>
      </c>
      <c r="G70">
        <v>0</v>
      </c>
      <c r="H70">
        <v>0</v>
      </c>
      <c r="I70">
        <v>0</v>
      </c>
      <c r="K70" s="3" t="s">
        <v>19</v>
      </c>
      <c r="L70">
        <v>0</v>
      </c>
      <c r="M70">
        <v>0</v>
      </c>
      <c r="N70">
        <v>0</v>
      </c>
    </row>
    <row r="71" spans="1:14" x14ac:dyDescent="0.2">
      <c r="A71" t="s">
        <v>20</v>
      </c>
      <c r="B71">
        <v>0</v>
      </c>
      <c r="C71">
        <v>0</v>
      </c>
      <c r="D71">
        <v>0</v>
      </c>
      <c r="F71" s="2" t="s">
        <v>20</v>
      </c>
      <c r="G71">
        <v>0</v>
      </c>
      <c r="H71">
        <v>0</v>
      </c>
      <c r="I71">
        <v>0</v>
      </c>
      <c r="K71" s="2" t="s">
        <v>20</v>
      </c>
      <c r="L71">
        <v>0</v>
      </c>
      <c r="M71">
        <v>0</v>
      </c>
      <c r="N71">
        <v>0</v>
      </c>
    </row>
    <row r="72" spans="1:14" x14ac:dyDescent="0.2">
      <c r="A72" t="s">
        <v>21</v>
      </c>
      <c r="B72">
        <v>1</v>
      </c>
      <c r="C72">
        <v>0</v>
      </c>
      <c r="D72">
        <v>0</v>
      </c>
      <c r="F72" s="3" t="s">
        <v>21</v>
      </c>
      <c r="G72">
        <v>0</v>
      </c>
      <c r="H72">
        <v>0</v>
      </c>
      <c r="I72">
        <v>0</v>
      </c>
      <c r="K72" s="3" t="s">
        <v>21</v>
      </c>
      <c r="L72">
        <v>0</v>
      </c>
      <c r="M72">
        <v>0</v>
      </c>
      <c r="N72">
        <v>0</v>
      </c>
    </row>
    <row r="73" spans="1:14" x14ac:dyDescent="0.2">
      <c r="A73" t="s">
        <v>22</v>
      </c>
      <c r="B73">
        <v>1</v>
      </c>
      <c r="C73">
        <v>0</v>
      </c>
      <c r="D73">
        <v>0</v>
      </c>
      <c r="F73" s="2" t="s">
        <v>22</v>
      </c>
      <c r="G73">
        <v>1</v>
      </c>
      <c r="H73">
        <v>0</v>
      </c>
      <c r="I73">
        <v>0</v>
      </c>
      <c r="K73" s="2" t="s">
        <v>22</v>
      </c>
      <c r="L73">
        <v>0</v>
      </c>
      <c r="M73">
        <v>0</v>
      </c>
      <c r="N73">
        <v>0</v>
      </c>
    </row>
    <row r="74" spans="1:14" x14ac:dyDescent="0.2">
      <c r="A74" t="s">
        <v>23</v>
      </c>
      <c r="B74">
        <v>1</v>
      </c>
      <c r="C74">
        <v>0</v>
      </c>
      <c r="D74">
        <v>0</v>
      </c>
      <c r="F74" s="3" t="s">
        <v>23</v>
      </c>
      <c r="G74">
        <v>1</v>
      </c>
      <c r="H74">
        <v>0</v>
      </c>
      <c r="I74">
        <v>0</v>
      </c>
      <c r="K74" s="3" t="s">
        <v>23</v>
      </c>
      <c r="L74">
        <v>0</v>
      </c>
      <c r="M74">
        <v>0</v>
      </c>
      <c r="N74">
        <v>0</v>
      </c>
    </row>
    <row r="75" spans="1:14" x14ac:dyDescent="0.2">
      <c r="A75" t="s">
        <v>24</v>
      </c>
      <c r="B75">
        <v>1</v>
      </c>
      <c r="C75">
        <v>0</v>
      </c>
      <c r="D75">
        <v>0</v>
      </c>
      <c r="F75" s="2" t="s">
        <v>24</v>
      </c>
      <c r="G75">
        <v>1</v>
      </c>
      <c r="H75">
        <v>0</v>
      </c>
      <c r="I75">
        <v>0</v>
      </c>
      <c r="K75" s="2" t="s">
        <v>24</v>
      </c>
      <c r="L75">
        <v>0</v>
      </c>
      <c r="M75">
        <v>0</v>
      </c>
      <c r="N75">
        <v>0</v>
      </c>
    </row>
    <row r="76" spans="1:14" x14ac:dyDescent="0.2">
      <c r="A76" t="s">
        <v>25</v>
      </c>
      <c r="B76">
        <v>1</v>
      </c>
      <c r="C76">
        <v>0</v>
      </c>
      <c r="D76">
        <v>0</v>
      </c>
      <c r="F76" s="3" t="s">
        <v>25</v>
      </c>
      <c r="G76">
        <v>1</v>
      </c>
      <c r="H76">
        <v>0</v>
      </c>
      <c r="I76">
        <v>0</v>
      </c>
      <c r="K76" s="3" t="s">
        <v>25</v>
      </c>
      <c r="L76">
        <v>1</v>
      </c>
      <c r="M76">
        <v>0</v>
      </c>
      <c r="N76">
        <v>0</v>
      </c>
    </row>
    <row r="77" spans="1:14" x14ac:dyDescent="0.2">
      <c r="A77" t="s">
        <v>26</v>
      </c>
      <c r="B77">
        <v>1</v>
      </c>
      <c r="C77">
        <v>0</v>
      </c>
      <c r="D77">
        <v>0</v>
      </c>
      <c r="F77" s="2" t="s">
        <v>26</v>
      </c>
      <c r="G77">
        <v>1</v>
      </c>
      <c r="H77">
        <v>0</v>
      </c>
      <c r="I77">
        <v>0</v>
      </c>
      <c r="K77" s="2" t="s">
        <v>26</v>
      </c>
      <c r="L77">
        <v>1</v>
      </c>
      <c r="M77">
        <v>0</v>
      </c>
      <c r="N77">
        <v>0</v>
      </c>
    </row>
    <row r="78" spans="1:14" x14ac:dyDescent="0.2">
      <c r="A78" t="s">
        <v>27</v>
      </c>
      <c r="B78">
        <v>1</v>
      </c>
      <c r="C78">
        <v>0</v>
      </c>
      <c r="D78">
        <v>0</v>
      </c>
      <c r="F78" s="3" t="s">
        <v>27</v>
      </c>
      <c r="G78">
        <v>1</v>
      </c>
      <c r="H78">
        <v>0</v>
      </c>
      <c r="I78">
        <v>0</v>
      </c>
      <c r="K78" s="3" t="s">
        <v>27</v>
      </c>
      <c r="L78">
        <v>1</v>
      </c>
      <c r="M78">
        <v>0</v>
      </c>
      <c r="N78">
        <v>0</v>
      </c>
    </row>
    <row r="79" spans="1:14" x14ac:dyDescent="0.2">
      <c r="A79">
        <f>COUNT(Tabelle2217[Markergröße in Pixel])</f>
        <v>0</v>
      </c>
      <c r="B79">
        <f>SUM(Tabelle2217[Abstand 10cm])/20*100</f>
        <v>35</v>
      </c>
      <c r="C79">
        <f>SUM(Tabelle2217[Abstand 20 cm])/20*100</f>
        <v>0</v>
      </c>
      <c r="D79">
        <f>SUM(Tabelle2217[Abstand 30cm])/20*100</f>
        <v>0</v>
      </c>
      <c r="F79" s="6"/>
      <c r="G79" s="7">
        <f>SUM(Tabelle3618[Abstand 10cm])/20*100</f>
        <v>35</v>
      </c>
      <c r="H79" s="7">
        <f>SUM(Tabelle3618[Abstand 20 cm])/20*100</f>
        <v>0</v>
      </c>
      <c r="I79" s="7">
        <f>SUM(Tabelle3618[Abstand 30cm])/20*100</f>
        <v>0</v>
      </c>
      <c r="K79" s="6"/>
      <c r="L79" s="7">
        <f>SUM(Tabelle351619[Abstand 10cm])/20*100</f>
        <v>25</v>
      </c>
      <c r="M79" s="7">
        <f>SUM(Tabelle351619[Abstand 20 cm])/20*100</f>
        <v>0</v>
      </c>
      <c r="N79" s="7">
        <f>SUM(Tabelle351619[Abstand 30cm])/20*100</f>
        <v>0</v>
      </c>
    </row>
  </sheetData>
  <mergeCells count="9">
    <mergeCell ref="A1:C1"/>
    <mergeCell ref="F1:J1"/>
    <mergeCell ref="L1:P1"/>
    <mergeCell ref="A57:C57"/>
    <mergeCell ref="F57:I57"/>
    <mergeCell ref="K57:N57"/>
    <mergeCell ref="A29:C29"/>
    <mergeCell ref="K29:N29"/>
    <mergeCell ref="F29:I29"/>
  </mergeCells>
  <phoneticPr fontId="1" type="noConversion"/>
  <pageMargins left="0.7" right="0.7" top="0.78740157499999996" bottom="0.78740157499999996" header="0.3" footer="0.3"/>
  <pageSetup paperSize="9" orientation="portrait" horizontalDpi="0" verticalDpi="0" r:id="rId1"/>
  <drawing r:id="rId2"/>
  <tableParts count="9"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Evalutation beider Prototypen</vt:lpstr>
      <vt:lpstr>Evaluation Prototyp final</vt:lpstr>
      <vt:lpstr>Technische Evaluation</vt:lpstr>
      <vt:lpstr>Tabelle4</vt:lpstr>
      <vt:lpstr>Tabelle5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Norbert</cp:lastModifiedBy>
  <dcterms:created xsi:type="dcterms:W3CDTF">2022-11-15T11:58:44Z</dcterms:created>
  <dcterms:modified xsi:type="dcterms:W3CDTF">2022-12-01T09:57:02Z</dcterms:modified>
</cp:coreProperties>
</file>